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65" windowWidth="9600" windowHeight="10860" activeTab="0"/>
  </bookViews>
  <sheets>
    <sheet name="Заг.фонд" sheetId="1" r:id="rId1"/>
    <sheet name="Спец.фонд" sheetId="2" r:id="rId2"/>
  </sheets>
  <definedNames>
    <definedName name="_xlnm._FilterDatabase" localSheetId="1" hidden="1">'Спец.фонд'!$G$8:$H$30</definedName>
    <definedName name="_xlnm.Print_Titles" localSheetId="0">'Заг.фонд'!$7:$8</definedName>
    <definedName name="_xlnm.Print_Titles" localSheetId="1">'Спец.фонд'!$7:$8</definedName>
    <definedName name="_xlnm.Print_Area" localSheetId="0">'Заг.фонд'!$B$1:$I$72</definedName>
    <definedName name="_xlnm.Print_Area" localSheetId="1">'Спец.фонд'!$B$1:$H$25</definedName>
  </definedNames>
  <calcPr fullCalcOnLoad="1"/>
</workbook>
</file>

<file path=xl/sharedStrings.xml><?xml version="1.0" encoding="utf-8"?>
<sst xmlns="http://schemas.openxmlformats.org/spreadsheetml/2006/main" count="253" uniqueCount="149">
  <si>
    <t>Показник</t>
  </si>
  <si>
    <t>Видатки районного бюджету</t>
  </si>
  <si>
    <t>Районна рада</t>
  </si>
  <si>
    <t>Всього видатків</t>
  </si>
  <si>
    <t>(грн.)</t>
  </si>
  <si>
    <t xml:space="preserve"> Видатки районного бюджету </t>
  </si>
  <si>
    <t>Назва головних розпорядників коштів</t>
  </si>
  <si>
    <t>% до затвердженого плану на 9 місяців 2005 року</t>
  </si>
  <si>
    <t>Районний відділ освіти</t>
  </si>
  <si>
    <t>КФК</t>
  </si>
  <si>
    <t>Додаток 2</t>
  </si>
  <si>
    <t>Додаток 4</t>
  </si>
  <si>
    <t>Всього видатків без субвенції</t>
  </si>
  <si>
    <t>Інші видатки</t>
  </si>
  <si>
    <t>Управління соціального захисту населення</t>
  </si>
  <si>
    <t>01</t>
  </si>
  <si>
    <t>03</t>
  </si>
  <si>
    <t>10</t>
  </si>
  <si>
    <t>15</t>
  </si>
  <si>
    <t>24</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</si>
  <si>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</si>
  <si>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</si>
  <si>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2010</t>
  </si>
  <si>
    <t>Багатопрофільна стаціонарна медична допомога населенню</t>
  </si>
  <si>
    <t>2180</t>
  </si>
  <si>
    <t>Первинна медична допомога населенню</t>
  </si>
  <si>
    <t>2220</t>
  </si>
  <si>
    <t>Інші заходи в галузі охорони здоров`я</t>
  </si>
  <si>
    <t>7212</t>
  </si>
  <si>
    <t>Підтримка періодичних видань (газет та журналів)</t>
  </si>
  <si>
    <t>8600</t>
  </si>
  <si>
    <t>1010</t>
  </si>
  <si>
    <t>Дошкільна 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</si>
  <si>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</si>
  <si>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</si>
  <si>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1090</t>
  </si>
  <si>
    <t>Надання позашкільної освіти позашкільними закладами освіти, заходи із позашкільної роботи з дітьми</t>
  </si>
  <si>
    <t>1170</t>
  </si>
  <si>
    <t>Методичне забезпечення діяльності навчальних закладів та інші заходи в галузі освіти</t>
  </si>
  <si>
    <t>1210</t>
  </si>
  <si>
    <t>Утримання інших закладів освіти</t>
  </si>
  <si>
    <t>1230</t>
  </si>
  <si>
    <t>Надання допомоги дітям-сиротам і дітям, позбавленим батьківського піклування, яким виповнюється 18 років</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</si>
  <si>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</si>
  <si>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</si>
  <si>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5031</t>
  </si>
  <si>
    <t>Утримання та навчально-тренувальна робота комунальних дитячо-юнацьких спортивних шкіл</t>
  </si>
  <si>
    <t>5041</t>
  </si>
  <si>
    <t>Утримання комунальних спортивних споруд</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</si>
  <si>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</si>
  <si>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</si>
  <si>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</si>
  <si>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</si>
  <si>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</si>
  <si>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</si>
  <si>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</si>
  <si>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</si>
  <si>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</si>
  <si>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</si>
  <si>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</si>
  <si>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</si>
  <si>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</si>
  <si>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</si>
  <si>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</si>
  <si>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</si>
  <si>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</si>
  <si>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3031</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</si>
  <si>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</si>
  <si>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</si>
  <si>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</si>
  <si>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</si>
  <si>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</si>
  <si>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</si>
  <si>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</si>
  <si>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</si>
  <si>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</si>
  <si>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</si>
  <si>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</si>
  <si>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</si>
  <si>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</si>
  <si>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</si>
  <si>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</si>
  <si>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</si>
  <si>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</si>
  <si>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</si>
  <si>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</si>
  <si>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</si>
  <si>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</si>
  <si>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</si>
  <si>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</si>
  <si>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</si>
  <si>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</si>
  <si>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на догляд за інвалідом і чи іі групи внаслідок психічного розладу</t>
  </si>
  <si>
    <t>3090</t>
  </si>
  <si>
    <t>Видатки на поховання учасників бойових дій та інвалідів війни</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</si>
  <si>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</si>
  <si>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</si>
  <si>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</si>
  <si>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</si>
  <si>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3131</t>
  </si>
  <si>
    <t>Центри соціальних служб для сім`ї, дітей та молоді</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</si>
  <si>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</si>
  <si>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</si>
  <si>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</si>
  <si>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і і іі груп</t>
  </si>
  <si>
    <t>3202</t>
  </si>
  <si>
    <t>Надання фінансової підтримки громадським організаціям інвалідів і ветеранів, діяльність яких має соціальну спрямованість</t>
  </si>
  <si>
    <t>4060</t>
  </si>
  <si>
    <t>Бібліотеки</t>
  </si>
  <si>
    <t>4090</t>
  </si>
  <si>
    <t>Палаци і будинки культури, клуби та інші заклади клубного типу</t>
  </si>
  <si>
    <t>4100</t>
  </si>
  <si>
    <t>Школи естетичного виховання дітей</t>
  </si>
  <si>
    <t>4200</t>
  </si>
  <si>
    <t>Інші культурно-освітні заклади та заходи</t>
  </si>
  <si>
    <t>8010</t>
  </si>
  <si>
    <t>Резервний фонд</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</si>
  <si>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</si>
  <si>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</si>
  <si>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</si>
  <si>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</si>
  <si>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</si>
  <si>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</si>
  <si>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Затверджено рішенням сесії на 2017 рік з урахуванням змін</t>
  </si>
  <si>
    <t>Відсоток профінансованого до показників, затверджених на відповідний період 2017 р. з урах. змін, (%), 
(к.5/ к.4)</t>
  </si>
  <si>
    <t>Відсоток виконаного до показників затверджених на відповідний період 2017 р. з урах. змін, (%),
(к.6/к.4)</t>
  </si>
  <si>
    <t>Управління фінансів</t>
  </si>
  <si>
    <t>Районний сектор культури</t>
  </si>
  <si>
    <t>Районна державна адміністрація</t>
  </si>
  <si>
    <t>6310</t>
  </si>
  <si>
    <t>Реалізація заходів щодо інвестиційного розвитку території</t>
  </si>
  <si>
    <t>Профінансовано 
за  І півріччя
2017 року</t>
  </si>
  <si>
    <t>Касові
видатки за 
 І півріччя 2017 року</t>
  </si>
  <si>
    <t>спеціального фонду за  І півріччя 2017 року</t>
  </si>
  <si>
    <t>6150</t>
  </si>
  <si>
    <t>2214</t>
  </si>
  <si>
    <t>6650</t>
  </si>
  <si>
    <t>8370</t>
  </si>
  <si>
    <t>76</t>
  </si>
  <si>
    <t>Забезпечення централізованих заходів з лікування хворих на цукровий та нецукровий діабет</t>
  </si>
  <si>
    <t>Утримання та розвиток інфраструктури доріг</t>
  </si>
  <si>
    <t>Субвенція з місцевого бюджету державному бюджету на виконання програм соціально-економічного та культурного розвитку регіонів</t>
  </si>
  <si>
    <t>загального фонду за І півріччя 2017 року</t>
  </si>
  <si>
    <t>Затверджено помісячним розписом на І півріччя 2017 року з урахуванням змін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</si>
  <si>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</si>
  <si>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Касові видатки 
за І півріччя
2017 року</t>
  </si>
  <si>
    <t>Затверджено рішенням сесії на 
2017 рік</t>
  </si>
  <si>
    <t>Затверджено рішенням сесії на 
2017 рік з урахуванням змін</t>
  </si>
  <si>
    <t>Відсоток виконання  до показників затверджених на 2017 р. з урах. змін, (%), 
(к.5/4)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</si>
</sst>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 numFmtId="183" formatCode="0.00000000"/>
    <numFmt numFmtId="184" formatCode="0.0000000"/>
    <numFmt numFmtId="185" formatCode="0.000000"/>
    <numFmt numFmtId="186" formatCode="0.00000"/>
    <numFmt numFmtId="187" formatCode="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69">
    <font>
      <sz val="10"/>
      <name val="Arial Cyr"/>
      <family val="0"/>
    </font>
    <font>
      <sz val="10"/>
      <name val="Times New Roman"/>
      <family val="1"/>
    </font>
    <font>
      <b/>
      <sz val="14"/>
      <name val="Times New Roman"/>
      <family val="1"/>
    </font>
    <font>
      <b/>
      <sz val="10"/>
      <name val="Times New Roman"/>
      <family val="1"/>
    </font>
    <font>
      <sz val="9"/>
      <name val="Times New Roman Cyr"/>
      <family val="1"/>
    </font>
    <font>
      <b/>
      <sz val="10"/>
      <name val="Times New Roman CYR"/>
      <family val="1"/>
    </font>
    <font>
      <sz val="8"/>
      <name val="Arial Cyr"/>
      <family val="2"/>
    </font>
    <font>
      <b/>
      <sz val="16"/>
      <name val="Times New Roman"/>
      <family val="1"/>
    </font>
    <font>
      <sz val="14"/>
      <name val="Times New Roman"/>
      <family val="1"/>
    </font>
    <font>
      <sz val="12"/>
      <name val="Times New Roman"/>
      <family val="1"/>
    </font>
    <font>
      <sz val="9"/>
      <name val="Times New Roman"/>
      <family val="1"/>
    </font>
    <font>
      <b/>
      <sz val="12"/>
      <name val="Times New Roman"/>
      <family val="1"/>
    </font>
    <font>
      <b/>
      <sz val="10"/>
      <name val="MS Sans Serif"/>
      <family val="2"/>
    </font>
    <font>
      <i/>
      <sz val="12"/>
      <name val="Arial Cyr"/>
      <family val="2"/>
    </font>
    <font>
      <b/>
      <sz val="12"/>
      <name val="Times New Roman CYR"/>
      <family val="1"/>
    </font>
    <font>
      <u val="single"/>
      <sz val="10"/>
      <color indexed="12"/>
      <name val="Arial Cyr"/>
      <family val="2"/>
    </font>
    <font>
      <u val="single"/>
      <sz val="10"/>
      <color indexed="36"/>
      <name val="Arial Cyr"/>
      <family val="2"/>
    </font>
    <font>
      <sz val="12"/>
      <name val="Times New Roman Cyr"/>
      <family val="1"/>
    </font>
    <font>
      <sz val="11"/>
      <name val="Times New Roman"/>
      <family val="1"/>
    </font>
    <font>
      <sz val="10"/>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0"/>
      <color indexed="30"/>
      <name val="Calibri"/>
      <family val="2"/>
    </font>
    <font>
      <sz val="12"/>
      <color indexed="30"/>
      <name val="Times New Roman Cyr"/>
      <family val="1"/>
    </font>
    <font>
      <b/>
      <sz val="12"/>
      <color indexed="30"/>
      <name val="Times New Roman CYR"/>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sz val="10"/>
      <color rgb="FF0070C0"/>
      <name val="Calibri"/>
      <family val="2"/>
    </font>
    <font>
      <sz val="12"/>
      <color rgb="FF0070C0"/>
      <name val="Times New Roman Cyr"/>
      <family val="1"/>
    </font>
    <font>
      <b/>
      <sz val="12"/>
      <color rgb="FF0070C0"/>
      <name val="Times New Roman CYR"/>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5" fillId="0" borderId="0">
      <alignment/>
      <protection/>
    </xf>
    <xf numFmtId="0" fontId="57" fillId="0" borderId="0">
      <alignment/>
      <protection/>
    </xf>
    <xf numFmtId="0" fontId="58" fillId="0" borderId="0">
      <alignment/>
      <protection/>
    </xf>
    <xf numFmtId="0" fontId="16"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107">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1" fillId="33" borderId="10" xfId="0" applyFont="1" applyFill="1" applyBorder="1" applyAlignment="1">
      <alignment horizontal="center" vertical="center" wrapText="1"/>
    </xf>
    <xf numFmtId="0" fontId="1" fillId="33" borderId="0" xfId="0" applyFont="1" applyFill="1" applyAlignment="1">
      <alignment/>
    </xf>
    <xf numFmtId="0" fontId="1" fillId="33" borderId="0" xfId="0" applyFont="1" applyFill="1" applyAlignment="1">
      <alignment wrapText="1"/>
    </xf>
    <xf numFmtId="0" fontId="4" fillId="0" borderId="10" xfId="0" applyFont="1" applyBorder="1" applyAlignment="1">
      <alignment horizontal="center" vertical="center" wrapText="1"/>
    </xf>
    <xf numFmtId="0" fontId="0"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11" fillId="34" borderId="10" xfId="0" applyNumberFormat="1" applyFont="1" applyFill="1" applyBorder="1" applyAlignment="1" applyProtection="1">
      <alignment horizontal="center" vertical="top" wrapText="1"/>
      <protection/>
    </xf>
    <xf numFmtId="180" fontId="11" fillId="34" borderId="1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top"/>
      <protection/>
    </xf>
    <xf numFmtId="49" fontId="11" fillId="34" borderId="10" xfId="0" applyNumberFormat="1" applyFont="1" applyFill="1" applyBorder="1" applyAlignment="1" applyProtection="1">
      <alignment horizontal="center" vertical="center" wrapText="1"/>
      <protection/>
    </xf>
    <xf numFmtId="0" fontId="13" fillId="0" borderId="0" xfId="0" applyFont="1" applyAlignment="1">
      <alignment/>
    </xf>
    <xf numFmtId="180" fontId="5" fillId="34" borderId="10" xfId="0" applyNumberFormat="1" applyFont="1" applyFill="1" applyBorder="1" applyAlignment="1">
      <alignment horizontal="center" vertical="center"/>
    </xf>
    <xf numFmtId="180" fontId="1" fillId="33" borderId="10" xfId="0" applyNumberFormat="1" applyFont="1" applyFill="1" applyBorder="1" applyAlignment="1">
      <alignment horizontal="center" vertical="center"/>
    </xf>
    <xf numFmtId="180"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180" fontId="1" fillId="0" borderId="10" xfId="0" applyNumberFormat="1" applyFont="1" applyFill="1" applyBorder="1" applyAlignment="1">
      <alignment horizontal="center" vertical="center"/>
    </xf>
    <xf numFmtId="0" fontId="1" fillId="33"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vertical="center"/>
    </xf>
    <xf numFmtId="0" fontId="17" fillId="0" borderId="10" xfId="0" applyNumberFormat="1" applyFont="1" applyFill="1" applyBorder="1" applyAlignment="1" applyProtection="1">
      <alignment horizontal="left" vertical="top" wrapText="1"/>
      <protection/>
    </xf>
    <xf numFmtId="180" fontId="17" fillId="0" borderId="10" xfId="0" applyNumberFormat="1" applyFont="1" applyFill="1" applyBorder="1" applyAlignment="1" applyProtection="1">
      <alignment horizontal="center" vertical="center" wrapText="1"/>
      <protection/>
    </xf>
    <xf numFmtId="180" fontId="14" fillId="34" borderId="10"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vertical="top"/>
      <protection/>
    </xf>
    <xf numFmtId="181" fontId="14" fillId="34"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top"/>
      <protection/>
    </xf>
    <xf numFmtId="0" fontId="14" fillId="34" borderId="10" xfId="0" applyNumberFormat="1" applyFont="1" applyFill="1" applyBorder="1" applyAlignment="1" applyProtection="1">
      <alignment horizontal="center" vertical="top" wrapText="1"/>
      <protection/>
    </xf>
    <xf numFmtId="0" fontId="17" fillId="0" borderId="10" xfId="0" applyFont="1" applyFill="1" applyBorder="1" applyAlignment="1">
      <alignment/>
    </xf>
    <xf numFmtId="49" fontId="14" fillId="34"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top"/>
      <protection/>
    </xf>
    <xf numFmtId="49" fontId="17" fillId="0" borderId="10" xfId="0" applyNumberFormat="1" applyFont="1" applyFill="1" applyBorder="1" applyAlignment="1" applyProtection="1">
      <alignment horizontal="center" vertical="center" wrapText="1"/>
      <protection/>
    </xf>
    <xf numFmtId="0" fontId="1" fillId="33" borderId="10" xfId="0" applyFont="1" applyFill="1" applyBorder="1" applyAlignment="1">
      <alignment vertical="center" wrapText="1"/>
    </xf>
    <xf numFmtId="0" fontId="11" fillId="34" borderId="10" xfId="0" applyFont="1" applyFill="1" applyBorder="1" applyAlignment="1">
      <alignment horizontal="center" vertical="center" wrapText="1"/>
    </xf>
    <xf numFmtId="0" fontId="17" fillId="0" borderId="10" xfId="0" applyFont="1" applyFill="1" applyBorder="1" applyAlignment="1">
      <alignment vertical="top" wrapText="1"/>
    </xf>
    <xf numFmtId="2" fontId="11" fillId="34" borderId="10" xfId="0" applyNumberFormat="1" applyFont="1" applyFill="1" applyBorder="1" applyAlignment="1" applyProtection="1">
      <alignment horizontal="center" vertical="center" wrapText="1"/>
      <protection/>
    </xf>
    <xf numFmtId="180" fontId="9" fillId="0" borderId="10" xfId="0" applyNumberFormat="1" applyFont="1" applyFill="1" applyBorder="1" applyAlignment="1" applyProtection="1">
      <alignment horizontal="center" vertical="center" wrapText="1"/>
      <protection/>
    </xf>
    <xf numFmtId="180" fontId="9" fillId="33" borderId="10" xfId="0" applyNumberFormat="1" applyFont="1" applyFill="1" applyBorder="1" applyAlignment="1" applyProtection="1">
      <alignment horizontal="center" vertical="center" wrapText="1"/>
      <protection/>
    </xf>
    <xf numFmtId="2" fontId="3" fillId="34" borderId="10" xfId="0" applyNumberFormat="1" applyFont="1" applyFill="1" applyBorder="1" applyAlignment="1">
      <alignment horizontal="center" vertical="center"/>
    </xf>
    <xf numFmtId="49" fontId="3" fillId="34" borderId="10" xfId="0" applyNumberFormat="1" applyFont="1" applyFill="1" applyBorder="1" applyAlignment="1" quotePrefix="1">
      <alignment horizontal="center" vertical="center"/>
    </xf>
    <xf numFmtId="49" fontId="1" fillId="0" borderId="10" xfId="0" applyNumberFormat="1" applyFont="1" applyFill="1" applyBorder="1" applyAlignment="1" quotePrefix="1">
      <alignment horizontal="center" vertical="center"/>
    </xf>
    <xf numFmtId="49" fontId="1" fillId="33"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4" fillId="34" borderId="10" xfId="0" applyNumberFormat="1" applyFont="1" applyFill="1" applyBorder="1" applyAlignment="1">
      <alignment horizontal="center" vertical="center"/>
    </xf>
    <xf numFmtId="49" fontId="17" fillId="0" borderId="10" xfId="0" applyNumberFormat="1" applyFont="1" applyFill="1" applyBorder="1" applyAlignment="1" quotePrefix="1">
      <alignment horizontal="center" vertical="center"/>
    </xf>
    <xf numFmtId="49" fontId="3" fillId="34" borderId="10" xfId="0" applyNumberFormat="1" applyFont="1" applyFill="1" applyBorder="1" applyAlignment="1">
      <alignment horizontal="center"/>
    </xf>
    <xf numFmtId="49" fontId="17" fillId="0" borderId="10" xfId="0" applyNumberFormat="1" applyFont="1" applyFill="1" applyBorder="1" applyAlignment="1">
      <alignment horizontal="center" vertical="center"/>
    </xf>
    <xf numFmtId="2" fontId="1" fillId="33" borderId="0" xfId="0" applyNumberFormat="1" applyFont="1" applyFill="1" applyAlignment="1">
      <alignment horizontal="center"/>
    </xf>
    <xf numFmtId="0" fontId="1" fillId="33" borderId="0" xfId="0" applyFont="1" applyFill="1" applyAlignment="1">
      <alignment horizontal="center"/>
    </xf>
    <xf numFmtId="0" fontId="17" fillId="0" borderId="10" xfId="0" applyNumberFormat="1" applyFont="1" applyFill="1" applyBorder="1" applyAlignment="1" applyProtection="1">
      <alignment vertical="center" wrapText="1"/>
      <protection/>
    </xf>
    <xf numFmtId="2" fontId="64" fillId="0" borderId="10" xfId="53" applyNumberFormat="1" applyFont="1" applyFill="1" applyBorder="1" applyAlignment="1">
      <alignment horizontal="center" vertical="center"/>
      <protection/>
    </xf>
    <xf numFmtId="2" fontId="1" fillId="0" borderId="10" xfId="53" applyNumberFormat="1" applyFont="1" applyFill="1" applyBorder="1" applyAlignment="1">
      <alignment horizontal="center" vertical="center"/>
      <protection/>
    </xf>
    <xf numFmtId="0" fontId="18" fillId="0" borderId="0" xfId="0" applyFont="1" applyAlignment="1">
      <alignment horizontal="left"/>
    </xf>
    <xf numFmtId="0" fontId="1"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xf>
    <xf numFmtId="0" fontId="3" fillId="34" borderId="0" xfId="0" applyFont="1" applyFill="1" applyAlignment="1">
      <alignment/>
    </xf>
    <xf numFmtId="2" fontId="0" fillId="0" borderId="0" xfId="0" applyNumberFormat="1" applyFont="1" applyFill="1" applyBorder="1" applyAlignment="1" applyProtection="1">
      <alignment vertical="top"/>
      <protection/>
    </xf>
    <xf numFmtId="2" fontId="57" fillId="34" borderId="10" xfId="54" applyNumberFormat="1" applyFill="1" applyBorder="1">
      <alignment/>
      <protection/>
    </xf>
    <xf numFmtId="2" fontId="3" fillId="0" borderId="0" xfId="0" applyNumberFormat="1" applyFont="1" applyFill="1" applyAlignment="1">
      <alignment vertical="center"/>
    </xf>
    <xf numFmtId="2" fontId="57" fillId="34" borderId="10" xfId="54" applyNumberFormat="1" applyFill="1" applyBorder="1">
      <alignment/>
      <protection/>
    </xf>
    <xf numFmtId="0" fontId="57" fillId="34" borderId="10" xfId="54" applyFill="1" applyBorder="1" applyAlignment="1" quotePrefix="1">
      <alignment horizontal="center"/>
      <protection/>
    </xf>
    <xf numFmtId="0" fontId="57" fillId="34" borderId="10" xfId="54" applyFill="1" applyBorder="1" applyAlignment="1">
      <alignment horizontal="center"/>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3" fillId="0" borderId="0" xfId="0" applyFont="1" applyAlignment="1">
      <alignment horizontal="center"/>
    </xf>
    <xf numFmtId="2" fontId="57" fillId="34" borderId="10" xfId="54" applyNumberFormat="1" applyFill="1" applyBorder="1">
      <alignment/>
      <protection/>
    </xf>
    <xf numFmtId="0" fontId="57" fillId="34" borderId="10" xfId="54" applyFill="1" applyBorder="1" quotePrefix="1">
      <alignment/>
      <protection/>
    </xf>
    <xf numFmtId="0" fontId="57" fillId="34" borderId="10" xfId="54" applyFill="1" applyBorder="1">
      <alignment/>
      <protection/>
    </xf>
    <xf numFmtId="0" fontId="1" fillId="0" borderId="10" xfId="0" applyFont="1" applyFill="1" applyBorder="1" applyAlignment="1">
      <alignment horizontal="left" vertical="top" wrapText="1"/>
    </xf>
    <xf numFmtId="0" fontId="58" fillId="34" borderId="10" xfId="55" applyFill="1" applyBorder="1" quotePrefix="1">
      <alignment/>
      <protection/>
    </xf>
    <xf numFmtId="0" fontId="58" fillId="34" borderId="10" xfId="55" applyFill="1" applyBorder="1">
      <alignment/>
      <protection/>
    </xf>
    <xf numFmtId="0" fontId="19" fillId="0" borderId="10" xfId="0" applyFont="1" applyBorder="1" applyAlignment="1">
      <alignment horizontal="center" vertical="center" wrapText="1"/>
    </xf>
    <xf numFmtId="0" fontId="11" fillId="35" borderId="10" xfId="0" applyFont="1" applyFill="1" applyBorder="1" applyAlignment="1">
      <alignment horizontal="center" vertical="top" wrapText="1"/>
    </xf>
    <xf numFmtId="181"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top" wrapText="1"/>
    </xf>
    <xf numFmtId="0" fontId="14" fillId="35" borderId="10" xfId="0" applyFont="1" applyFill="1" applyBorder="1" applyAlignment="1">
      <alignment horizontal="center" vertical="center" wrapText="1"/>
    </xf>
    <xf numFmtId="49" fontId="3" fillId="36" borderId="10" xfId="0" applyNumberFormat="1" applyFont="1" applyFill="1" applyBorder="1" applyAlignment="1" quotePrefix="1">
      <alignment horizontal="left" vertical="center"/>
    </xf>
    <xf numFmtId="2" fontId="65" fillId="36" borderId="10" xfId="53" applyNumberFormat="1" applyFont="1" applyFill="1" applyBorder="1" applyAlignment="1">
      <alignment horizontal="center" vertical="center"/>
      <protection/>
    </xf>
    <xf numFmtId="2" fontId="3" fillId="36" borderId="10" xfId="53" applyNumberFormat="1" applyFont="1" applyFill="1" applyBorder="1" applyAlignment="1">
      <alignment horizontal="center" vertical="center"/>
      <protection/>
    </xf>
    <xf numFmtId="180" fontId="3" fillId="36" borderId="10" xfId="0" applyNumberFormat="1" applyFont="1" applyFill="1" applyBorder="1" applyAlignment="1">
      <alignment horizontal="center" vertical="center"/>
    </xf>
    <xf numFmtId="0" fontId="11" fillId="36" borderId="10" xfId="0" applyFont="1" applyFill="1" applyBorder="1" applyAlignment="1">
      <alignment horizontal="center" vertical="center" wrapText="1"/>
    </xf>
    <xf numFmtId="0" fontId="3" fillId="34" borderId="10" xfId="0" applyFont="1" applyFill="1" applyBorder="1" applyAlignment="1">
      <alignment horizontal="center"/>
    </xf>
    <xf numFmtId="0" fontId="58" fillId="34" borderId="10" xfId="55" applyFill="1" applyBorder="1" quotePrefix="1">
      <alignment/>
      <protection/>
    </xf>
    <xf numFmtId="0" fontId="58" fillId="34" borderId="10" xfId="55" applyFill="1" applyBorder="1">
      <alignment/>
      <protection/>
    </xf>
    <xf numFmtId="0" fontId="58" fillId="34" borderId="10" xfId="55" applyFill="1" applyBorder="1" quotePrefix="1">
      <alignment/>
      <protection/>
    </xf>
    <xf numFmtId="0" fontId="58" fillId="34" borderId="10" xfId="55" applyFill="1" applyBorder="1">
      <alignment/>
      <protection/>
    </xf>
    <xf numFmtId="2" fontId="58" fillId="34" borderId="10" xfId="55" applyNumberFormat="1" applyFill="1" applyBorder="1">
      <alignment/>
      <protection/>
    </xf>
    <xf numFmtId="2" fontId="9" fillId="37" borderId="10" xfId="53" applyNumberFormat="1" applyFont="1" applyFill="1" applyBorder="1" applyAlignment="1">
      <alignment horizontal="center" vertical="center"/>
      <protection/>
    </xf>
    <xf numFmtId="0" fontId="66" fillId="34" borderId="10" xfId="55" applyFont="1" applyFill="1" applyBorder="1" quotePrefix="1">
      <alignment/>
      <protection/>
    </xf>
    <xf numFmtId="0" fontId="67" fillId="0" borderId="0" xfId="0" applyNumberFormat="1" applyFont="1" applyFill="1" applyBorder="1" applyAlignment="1" applyProtection="1">
      <alignment vertical="top"/>
      <protection/>
    </xf>
    <xf numFmtId="0" fontId="68" fillId="0" borderId="0" xfId="0" applyNumberFormat="1" applyFont="1" applyFill="1" applyBorder="1" applyAlignment="1" applyProtection="1">
      <alignment vertical="top"/>
      <protection/>
    </xf>
    <xf numFmtId="0" fontId="2" fillId="0" borderId="0" xfId="0" applyFont="1" applyFill="1" applyAlignment="1">
      <alignment horizontal="center"/>
    </xf>
    <xf numFmtId="0" fontId="18" fillId="0" borderId="0" xfId="0" applyFont="1" applyAlignment="1">
      <alignment horizontal="left" wrapText="1"/>
    </xf>
    <xf numFmtId="0" fontId="18" fillId="0" borderId="0" xfId="0" applyFont="1" applyAlignment="1">
      <alignment horizontal="left"/>
    </xf>
    <xf numFmtId="0" fontId="8" fillId="0" borderId="0" xfId="0" applyNumberFormat="1" applyFont="1" applyFill="1" applyBorder="1" applyAlignment="1" applyProtection="1">
      <alignment horizontal="center" vertical="top"/>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O266"/>
  <sheetViews>
    <sheetView showZeros="0" tabSelected="1" view="pageBreakPreview" zoomScaleSheetLayoutView="100" zoomScalePageLayoutView="0" workbookViewId="0" topLeftCell="E52">
      <selection activeCell="F78" sqref="F78"/>
    </sheetView>
  </sheetViews>
  <sheetFormatPr defaultColWidth="9.00390625" defaultRowHeight="12.75"/>
  <cols>
    <col min="1" max="1" width="6.75390625" style="27" customWidth="1"/>
    <col min="2" max="2" width="9.125" style="4" customWidth="1"/>
    <col min="3" max="3" width="70.75390625" style="4" customWidth="1"/>
    <col min="4" max="4" width="16.125" style="57" customWidth="1"/>
    <col min="5" max="5" width="17.125" style="57" customWidth="1"/>
    <col min="6" max="6" width="15.125" style="57" customWidth="1"/>
    <col min="7" max="7" width="16.00390625" style="57" customWidth="1"/>
    <col min="8" max="8" width="18.125" style="4" customWidth="1"/>
    <col min="9" max="9" width="16.25390625" style="4" customWidth="1"/>
    <col min="10" max="16384" width="9.125" style="1" customWidth="1"/>
  </cols>
  <sheetData>
    <row r="1" spans="2:9" ht="14.25" customHeight="1">
      <c r="B1" s="1"/>
      <c r="C1" s="1"/>
      <c r="D1" s="2"/>
      <c r="E1" s="2"/>
      <c r="F1" s="2"/>
      <c r="G1" s="2"/>
      <c r="H1" s="104" t="s">
        <v>10</v>
      </c>
      <c r="I1" s="104"/>
    </row>
    <row r="2" spans="2:9" ht="14.25" customHeight="1">
      <c r="B2" s="1"/>
      <c r="C2" s="1"/>
      <c r="D2" s="2"/>
      <c r="E2" s="2"/>
      <c r="F2" s="2"/>
      <c r="G2" s="2"/>
      <c r="H2" s="105"/>
      <c r="I2" s="105"/>
    </row>
    <row r="3" spans="2:9" ht="14.25" customHeight="1">
      <c r="B3" s="1"/>
      <c r="C3" s="1"/>
      <c r="D3" s="2"/>
      <c r="E3" s="2"/>
      <c r="F3" s="2"/>
      <c r="G3" s="2"/>
      <c r="H3" s="61"/>
      <c r="I3" s="61"/>
    </row>
    <row r="4" spans="2:9" ht="16.5" customHeight="1">
      <c r="B4" s="103" t="s">
        <v>1</v>
      </c>
      <c r="C4" s="103"/>
      <c r="D4" s="103"/>
      <c r="E4" s="103"/>
      <c r="F4" s="103"/>
      <c r="G4" s="103"/>
      <c r="H4" s="103"/>
      <c r="I4" s="103"/>
    </row>
    <row r="5" spans="2:249" ht="16.5" customHeight="1">
      <c r="B5" s="103" t="s">
        <v>142</v>
      </c>
      <c r="C5" s="103"/>
      <c r="D5" s="103"/>
      <c r="E5" s="103"/>
      <c r="F5" s="103"/>
      <c r="G5" s="103"/>
      <c r="H5" s="103"/>
      <c r="I5" s="103"/>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row>
    <row r="6" spans="2:9" ht="9" customHeight="1">
      <c r="B6" s="1"/>
      <c r="C6" s="1"/>
      <c r="D6" s="2"/>
      <c r="E6" s="2"/>
      <c r="F6" s="2"/>
      <c r="G6" s="2"/>
      <c r="H6" s="1"/>
      <c r="I6" s="2" t="s">
        <v>4</v>
      </c>
    </row>
    <row r="7" spans="2:9" ht="102.75" customHeight="1">
      <c r="B7" s="3" t="s">
        <v>9</v>
      </c>
      <c r="C7" s="3" t="s">
        <v>0</v>
      </c>
      <c r="D7" s="3" t="s">
        <v>123</v>
      </c>
      <c r="E7" s="3" t="s">
        <v>143</v>
      </c>
      <c r="F7" s="83" t="s">
        <v>131</v>
      </c>
      <c r="G7" s="83" t="s">
        <v>132</v>
      </c>
      <c r="H7" s="6" t="s">
        <v>124</v>
      </c>
      <c r="I7" s="6" t="s">
        <v>125</v>
      </c>
    </row>
    <row r="8" spans="2:9" ht="12.75">
      <c r="B8" s="3">
        <v>1</v>
      </c>
      <c r="C8" s="3">
        <v>2</v>
      </c>
      <c r="D8" s="3">
        <v>3</v>
      </c>
      <c r="E8" s="3">
        <v>4</v>
      </c>
      <c r="F8" s="3">
        <v>5</v>
      </c>
      <c r="G8" s="3">
        <v>6</v>
      </c>
      <c r="H8" s="3">
        <v>7</v>
      </c>
      <c r="I8" s="3">
        <v>8</v>
      </c>
    </row>
    <row r="9" spans="1:12" s="63" customFormat="1" ht="15.75">
      <c r="A9" s="94" t="s">
        <v>15</v>
      </c>
      <c r="B9" s="48"/>
      <c r="C9" s="84" t="s">
        <v>2</v>
      </c>
      <c r="D9" s="47">
        <v>2090272</v>
      </c>
      <c r="E9" s="47">
        <v>1610865</v>
      </c>
      <c r="F9" s="47">
        <v>545080</v>
      </c>
      <c r="G9" s="47">
        <v>545077.27</v>
      </c>
      <c r="H9" s="20">
        <f>F9/E9</f>
        <v>0.33837720727683573</v>
      </c>
      <c r="I9" s="20">
        <f>G9/E9</f>
        <v>0.3383755125351907</v>
      </c>
      <c r="J9" s="68">
        <v>942800</v>
      </c>
      <c r="K9" s="69">
        <f aca="true" t="shared" si="0" ref="K9:K17">J9-D9</f>
        <v>-1147472</v>
      </c>
      <c r="L9" s="69">
        <f>SUM(D9:I9)</f>
        <v>4791294.94675272</v>
      </c>
    </row>
    <row r="10" spans="1:11" s="27" customFormat="1" ht="38.25">
      <c r="A10" s="94" t="s">
        <v>20</v>
      </c>
      <c r="B10" s="50" t="s">
        <v>20</v>
      </c>
      <c r="C10" s="25" t="s">
        <v>21</v>
      </c>
      <c r="D10" s="59">
        <v>1020700</v>
      </c>
      <c r="E10" s="59">
        <v>552293</v>
      </c>
      <c r="F10" s="59">
        <v>545080</v>
      </c>
      <c r="G10" s="60">
        <v>545077.27</v>
      </c>
      <c r="H10" s="21">
        <f>F10/E10</f>
        <v>0.9869399032759785</v>
      </c>
      <c r="I10" s="21">
        <f>G10/E10</f>
        <v>0.9869349602475498</v>
      </c>
      <c r="J10" s="68">
        <v>922800</v>
      </c>
      <c r="K10" s="69">
        <f t="shared" si="0"/>
        <v>-97900</v>
      </c>
    </row>
    <row r="11" spans="1:11" s="63" customFormat="1" ht="89.25">
      <c r="A11" s="94" t="s">
        <v>134</v>
      </c>
      <c r="B11" s="50" t="s">
        <v>134</v>
      </c>
      <c r="C11" s="25" t="s">
        <v>144</v>
      </c>
      <c r="D11" s="59">
        <v>1058572</v>
      </c>
      <c r="E11" s="59">
        <v>1058572</v>
      </c>
      <c r="F11" s="59">
        <v>0</v>
      </c>
      <c r="G11" s="60">
        <v>0</v>
      </c>
      <c r="H11" s="21">
        <f>F11/E11</f>
        <v>0</v>
      </c>
      <c r="I11" s="21">
        <f>G11/E11</f>
        <v>0</v>
      </c>
      <c r="J11" s="77"/>
      <c r="K11" s="69"/>
    </row>
    <row r="12" spans="1:11" s="27" customFormat="1" ht="12.75">
      <c r="A12" s="94" t="s">
        <v>30</v>
      </c>
      <c r="B12" s="50" t="s">
        <v>30</v>
      </c>
      <c r="C12" s="25" t="s">
        <v>13</v>
      </c>
      <c r="D12" s="59">
        <v>11000</v>
      </c>
      <c r="E12" s="59">
        <v>0</v>
      </c>
      <c r="F12" s="59">
        <v>0</v>
      </c>
      <c r="G12" s="60">
        <v>0</v>
      </c>
      <c r="H12" s="21"/>
      <c r="I12" s="21"/>
      <c r="J12" s="77"/>
      <c r="K12" s="69"/>
    </row>
    <row r="13" spans="1:11" s="27" customFormat="1" ht="15.75">
      <c r="A13" s="94" t="s">
        <v>16</v>
      </c>
      <c r="B13" s="48"/>
      <c r="C13" s="85" t="s">
        <v>128</v>
      </c>
      <c r="D13" s="47">
        <v>28885512.06</v>
      </c>
      <c r="E13" s="47">
        <v>14686839.06</v>
      </c>
      <c r="F13" s="47">
        <v>14365026.84</v>
      </c>
      <c r="G13" s="47">
        <v>13904114.96</v>
      </c>
      <c r="H13" s="22"/>
      <c r="I13" s="22"/>
      <c r="J13" s="77">
        <v>20000</v>
      </c>
      <c r="K13" s="69">
        <f t="shared" si="0"/>
        <v>-28865512.06</v>
      </c>
    </row>
    <row r="14" spans="1:11" s="27" customFormat="1" ht="12.75">
      <c r="A14" s="94" t="s">
        <v>22</v>
      </c>
      <c r="B14" s="51" t="s">
        <v>22</v>
      </c>
      <c r="C14" s="26" t="s">
        <v>23</v>
      </c>
      <c r="D14" s="59">
        <v>17629913.06</v>
      </c>
      <c r="E14" s="59">
        <v>9188425.06</v>
      </c>
      <c r="F14" s="59">
        <v>8967090.83</v>
      </c>
      <c r="G14" s="60">
        <v>8951906.12</v>
      </c>
      <c r="H14" s="21">
        <f>F14/E14</f>
        <v>0.9759116248372601</v>
      </c>
      <c r="I14" s="21">
        <f>G14/E14</f>
        <v>0.9742590336803595</v>
      </c>
      <c r="J14" s="77">
        <v>15759630.66</v>
      </c>
      <c r="K14" s="69">
        <f t="shared" si="0"/>
        <v>-1870282.3999999985</v>
      </c>
    </row>
    <row r="15" spans="1:11" s="27" customFormat="1" ht="12.75">
      <c r="A15" s="94" t="s">
        <v>24</v>
      </c>
      <c r="B15" s="51" t="s">
        <v>24</v>
      </c>
      <c r="C15" s="26" t="s">
        <v>25</v>
      </c>
      <c r="D15" s="59">
        <v>10414424</v>
      </c>
      <c r="E15" s="59">
        <v>4994835</v>
      </c>
      <c r="F15" s="59">
        <v>4894357.01</v>
      </c>
      <c r="G15" s="60">
        <v>4842641.42</v>
      </c>
      <c r="H15" s="21">
        <f>F15/E15</f>
        <v>0.9798836217813001</v>
      </c>
      <c r="I15" s="21">
        <f>G15/E15</f>
        <v>0.9695298082919656</v>
      </c>
      <c r="J15" s="68">
        <v>10571670.41</v>
      </c>
      <c r="K15" s="69">
        <f t="shared" si="0"/>
        <v>157246.41000000015</v>
      </c>
    </row>
    <row r="16" spans="1:11" s="27" customFormat="1" ht="25.5">
      <c r="A16" s="94" t="s">
        <v>135</v>
      </c>
      <c r="B16" s="51" t="s">
        <v>135</v>
      </c>
      <c r="C16" s="26" t="s">
        <v>139</v>
      </c>
      <c r="D16" s="59">
        <v>268100</v>
      </c>
      <c r="E16" s="59">
        <v>44008</v>
      </c>
      <c r="F16" s="59">
        <v>44008</v>
      </c>
      <c r="G16" s="60">
        <v>0</v>
      </c>
      <c r="H16" s="21">
        <f aca="true" t="shared" si="1" ref="H16:H21">F16/E16</f>
        <v>1</v>
      </c>
      <c r="I16" s="21">
        <f aca="true" t="shared" si="2" ref="I16:I21">G16/E16</f>
        <v>0</v>
      </c>
      <c r="J16" s="77"/>
      <c r="K16" s="69"/>
    </row>
    <row r="17" spans="1:11" s="27" customFormat="1" ht="12.75">
      <c r="A17" s="94" t="s">
        <v>26</v>
      </c>
      <c r="B17" s="51" t="s">
        <v>26</v>
      </c>
      <c r="C17" s="26" t="s">
        <v>27</v>
      </c>
      <c r="D17" s="59">
        <v>65500</v>
      </c>
      <c r="E17" s="59">
        <v>38591</v>
      </c>
      <c r="F17" s="59">
        <v>38591</v>
      </c>
      <c r="G17" s="60">
        <v>38589.82</v>
      </c>
      <c r="H17" s="21">
        <f t="shared" si="1"/>
        <v>1</v>
      </c>
      <c r="I17" s="21">
        <f t="shared" si="2"/>
        <v>0.9999694229224431</v>
      </c>
      <c r="J17" s="68">
        <v>5075000</v>
      </c>
      <c r="K17" s="69">
        <f t="shared" si="0"/>
        <v>5009500</v>
      </c>
    </row>
    <row r="18" spans="1:11" s="27" customFormat="1" ht="12.75">
      <c r="A18" s="94" t="s">
        <v>136</v>
      </c>
      <c r="B18" s="51" t="s">
        <v>136</v>
      </c>
      <c r="C18" s="26" t="s">
        <v>140</v>
      </c>
      <c r="D18" s="59">
        <v>350000</v>
      </c>
      <c r="E18" s="59">
        <v>350000</v>
      </c>
      <c r="F18" s="59">
        <v>350000</v>
      </c>
      <c r="G18" s="60">
        <v>0</v>
      </c>
      <c r="H18" s="21">
        <f t="shared" si="1"/>
        <v>1</v>
      </c>
      <c r="I18" s="21">
        <f t="shared" si="2"/>
        <v>0</v>
      </c>
      <c r="J18" s="77"/>
      <c r="K18" s="69"/>
    </row>
    <row r="19" spans="1:11" s="27" customFormat="1" ht="12.75">
      <c r="A19" s="94" t="s">
        <v>28</v>
      </c>
      <c r="B19" s="49" t="s">
        <v>28</v>
      </c>
      <c r="C19" s="26" t="s">
        <v>29</v>
      </c>
      <c r="D19" s="59">
        <v>20000</v>
      </c>
      <c r="E19" s="59">
        <v>20000</v>
      </c>
      <c r="F19" s="59">
        <v>20000</v>
      </c>
      <c r="G19" s="60">
        <v>20000</v>
      </c>
      <c r="H19" s="21">
        <f t="shared" si="1"/>
        <v>1</v>
      </c>
      <c r="I19" s="21">
        <f t="shared" si="2"/>
        <v>1</v>
      </c>
      <c r="J19" s="68">
        <v>50000</v>
      </c>
      <c r="K19" s="69" t="e">
        <f>#REF!-#REF!</f>
        <v>#REF!</v>
      </c>
    </row>
    <row r="20" spans="1:11" s="27" customFormat="1" ht="25.5">
      <c r="A20" s="94" t="s">
        <v>137</v>
      </c>
      <c r="B20" s="49" t="s">
        <v>137</v>
      </c>
      <c r="C20" s="26" t="s">
        <v>141</v>
      </c>
      <c r="D20" s="59">
        <v>28600</v>
      </c>
      <c r="E20" s="59">
        <v>1360</v>
      </c>
      <c r="F20" s="59">
        <v>1360</v>
      </c>
      <c r="G20" s="60">
        <v>1360</v>
      </c>
      <c r="H20" s="21">
        <f t="shared" si="1"/>
        <v>1</v>
      </c>
      <c r="I20" s="21">
        <f t="shared" si="2"/>
        <v>1</v>
      </c>
      <c r="J20" s="77"/>
      <c r="K20" s="69"/>
    </row>
    <row r="21" spans="1:11" s="27" customFormat="1" ht="13.5" customHeight="1">
      <c r="A21" s="94" t="s">
        <v>30</v>
      </c>
      <c r="B21" s="51" t="s">
        <v>30</v>
      </c>
      <c r="C21" s="26" t="s">
        <v>13</v>
      </c>
      <c r="D21" s="59">
        <v>108975</v>
      </c>
      <c r="E21" s="59">
        <v>49620</v>
      </c>
      <c r="F21" s="59">
        <v>49620</v>
      </c>
      <c r="G21" s="60">
        <v>49617.6</v>
      </c>
      <c r="H21" s="21">
        <f t="shared" si="1"/>
        <v>1</v>
      </c>
      <c r="I21" s="21">
        <f t="shared" si="2"/>
        <v>0.9999516324062877</v>
      </c>
      <c r="J21" s="68">
        <v>41800</v>
      </c>
      <c r="K21" s="69">
        <f>J19-D19</f>
        <v>30000</v>
      </c>
    </row>
    <row r="22" spans="1:11" s="27" customFormat="1" ht="15.75">
      <c r="A22" s="94" t="s">
        <v>17</v>
      </c>
      <c r="B22" s="48"/>
      <c r="C22" s="86" t="s">
        <v>8</v>
      </c>
      <c r="D22" s="47">
        <v>93113395.29</v>
      </c>
      <c r="E22" s="47">
        <v>58050434.29</v>
      </c>
      <c r="F22" s="47">
        <v>56538083.29</v>
      </c>
      <c r="G22" s="47">
        <v>54494014.73</v>
      </c>
      <c r="H22" s="22">
        <f>F22/E22</f>
        <v>0.9739476367662503</v>
      </c>
      <c r="I22" s="22">
        <f>G22/E22</f>
        <v>0.9387356941683959</v>
      </c>
      <c r="J22" s="68">
        <v>41311835</v>
      </c>
      <c r="K22" s="69"/>
    </row>
    <row r="23" spans="1:11" s="27" customFormat="1" ht="12.75">
      <c r="A23" s="94" t="s">
        <v>31</v>
      </c>
      <c r="B23" s="51" t="s">
        <v>31</v>
      </c>
      <c r="C23" s="26" t="s">
        <v>32</v>
      </c>
      <c r="D23" s="59">
        <v>14872040</v>
      </c>
      <c r="E23" s="59">
        <v>8703121</v>
      </c>
      <c r="F23" s="59">
        <v>8133574</v>
      </c>
      <c r="G23" s="60">
        <v>7949254.94</v>
      </c>
      <c r="H23" s="21">
        <f>F23/E23</f>
        <v>0.9345583038544448</v>
      </c>
      <c r="I23" s="21">
        <f>G23/E23</f>
        <v>0.913379802486947</v>
      </c>
      <c r="J23" s="70"/>
      <c r="K23" s="69">
        <f aca="true" t="shared" si="3" ref="K23:K29">J21-D21</f>
        <v>-67175</v>
      </c>
    </row>
    <row r="24" spans="1:11" s="27" customFormat="1" ht="38.25">
      <c r="A24" s="94" t="s">
        <v>33</v>
      </c>
      <c r="B24" s="51" t="s">
        <v>33</v>
      </c>
      <c r="C24" s="26" t="s">
        <v>34</v>
      </c>
      <c r="D24" s="59">
        <v>74690857.29</v>
      </c>
      <c r="E24" s="59">
        <v>47210587.29</v>
      </c>
      <c r="F24" s="59">
        <v>46499154.29</v>
      </c>
      <c r="G24" s="60">
        <v>44639419.61</v>
      </c>
      <c r="H24" s="21">
        <f>F24/E24</f>
        <v>0.9849306471103635</v>
      </c>
      <c r="I24" s="21">
        <f>G24/E24</f>
        <v>0.9455383246091367</v>
      </c>
      <c r="J24" s="68">
        <v>38526129</v>
      </c>
      <c r="K24" s="69">
        <f t="shared" si="3"/>
        <v>-51801560.29000001</v>
      </c>
    </row>
    <row r="25" spans="1:11" s="27" customFormat="1" ht="25.5">
      <c r="A25" s="94" t="s">
        <v>35</v>
      </c>
      <c r="B25" s="51" t="s">
        <v>35</v>
      </c>
      <c r="C25" s="26" t="s">
        <v>36</v>
      </c>
      <c r="D25" s="59">
        <v>661900</v>
      </c>
      <c r="E25" s="59">
        <v>431398</v>
      </c>
      <c r="F25" s="59">
        <v>418108</v>
      </c>
      <c r="G25" s="60">
        <v>418106.57</v>
      </c>
      <c r="H25" s="21">
        <f>F25/E25</f>
        <v>0.9691931812386706</v>
      </c>
      <c r="I25" s="21">
        <f>G25/E25</f>
        <v>0.969189866434244</v>
      </c>
      <c r="J25" s="68">
        <v>386187</v>
      </c>
      <c r="K25" s="69">
        <f>J24-D24</f>
        <v>-36164728.29000001</v>
      </c>
    </row>
    <row r="26" spans="1:11" s="27" customFormat="1" ht="12.75">
      <c r="A26" s="94" t="s">
        <v>37</v>
      </c>
      <c r="B26" s="51" t="s">
        <v>37</v>
      </c>
      <c r="C26" s="26" t="s">
        <v>38</v>
      </c>
      <c r="D26" s="59">
        <v>508500</v>
      </c>
      <c r="E26" s="59">
        <v>321897</v>
      </c>
      <c r="F26" s="59">
        <v>303552</v>
      </c>
      <c r="G26" s="60">
        <v>303547.65</v>
      </c>
      <c r="H26" s="21">
        <f>F26/E26</f>
        <v>0.943009720500657</v>
      </c>
      <c r="I26" s="21">
        <f>G26/E26</f>
        <v>0.942996206861201</v>
      </c>
      <c r="J26" s="68">
        <v>456584</v>
      </c>
      <c r="K26" s="69"/>
    </row>
    <row r="27" spans="1:12" s="27" customFormat="1" ht="12.75">
      <c r="A27" s="94" t="s">
        <v>39</v>
      </c>
      <c r="B27" s="51" t="s">
        <v>39</v>
      </c>
      <c r="C27" s="26" t="s">
        <v>40</v>
      </c>
      <c r="D27" s="59">
        <v>1107300</v>
      </c>
      <c r="E27" s="59">
        <v>553956</v>
      </c>
      <c r="F27" s="59">
        <v>497302</v>
      </c>
      <c r="G27" s="60">
        <v>497296.9</v>
      </c>
      <c r="H27" s="21">
        <f aca="true" t="shared" si="4" ref="H27:H33">F27/E27</f>
        <v>0.8977283394349009</v>
      </c>
      <c r="I27" s="21">
        <f aca="true" t="shared" si="5" ref="I27:I33">G27/E27</f>
        <v>0.8977191329275249</v>
      </c>
      <c r="J27" s="68">
        <v>381006</v>
      </c>
      <c r="K27" s="69">
        <f t="shared" si="3"/>
        <v>-275713</v>
      </c>
      <c r="L27" s="64"/>
    </row>
    <row r="28" spans="1:12" s="64" customFormat="1" ht="25.5">
      <c r="A28" s="94" t="s">
        <v>41</v>
      </c>
      <c r="B28" s="51" t="s">
        <v>41</v>
      </c>
      <c r="C28" s="26" t="s">
        <v>42</v>
      </c>
      <c r="D28" s="59">
        <v>25340</v>
      </c>
      <c r="E28" s="59">
        <v>10860</v>
      </c>
      <c r="F28" s="59">
        <v>9050</v>
      </c>
      <c r="G28" s="60">
        <v>9050</v>
      </c>
      <c r="H28" s="21">
        <f t="shared" si="4"/>
        <v>0.8333333333333334</v>
      </c>
      <c r="I28" s="21">
        <f t="shared" si="5"/>
        <v>0.8333333333333334</v>
      </c>
      <c r="J28" s="68">
        <v>16290</v>
      </c>
      <c r="K28" s="69">
        <f t="shared" si="3"/>
        <v>-51916</v>
      </c>
      <c r="L28" s="27"/>
    </row>
    <row r="29" spans="1:11" s="27" customFormat="1" ht="38.25">
      <c r="A29" s="94" t="s">
        <v>43</v>
      </c>
      <c r="B29" s="49" t="s">
        <v>43</v>
      </c>
      <c r="C29" s="26" t="s">
        <v>44</v>
      </c>
      <c r="D29" s="59">
        <v>160000</v>
      </c>
      <c r="E29" s="59">
        <v>160000</v>
      </c>
      <c r="F29" s="59">
        <v>158475</v>
      </c>
      <c r="G29" s="60">
        <v>158473.95</v>
      </c>
      <c r="H29" s="21">
        <f>F29/E29</f>
        <v>0.99046875</v>
      </c>
      <c r="I29" s="21">
        <f>G29/E29</f>
        <v>0.9904621875</v>
      </c>
      <c r="J29" s="68">
        <v>140000</v>
      </c>
      <c r="K29" s="69">
        <f t="shared" si="3"/>
        <v>-726294</v>
      </c>
    </row>
    <row r="30" spans="1:11" s="27" customFormat="1" ht="25.5">
      <c r="A30" s="94" t="s">
        <v>45</v>
      </c>
      <c r="B30" s="49" t="s">
        <v>45</v>
      </c>
      <c r="C30" s="26" t="s">
        <v>46</v>
      </c>
      <c r="D30" s="59">
        <v>905000</v>
      </c>
      <c r="E30" s="59">
        <v>560245</v>
      </c>
      <c r="F30" s="59">
        <v>429315</v>
      </c>
      <c r="G30" s="60">
        <v>429312.96</v>
      </c>
      <c r="H30" s="21">
        <f t="shared" si="4"/>
        <v>0.7662986729020339</v>
      </c>
      <c r="I30" s="21">
        <f t="shared" si="5"/>
        <v>0.7662950316379441</v>
      </c>
      <c r="J30" s="68">
        <v>311300</v>
      </c>
      <c r="K30" s="69" t="e">
        <f>#REF!-#REF!</f>
        <v>#REF!</v>
      </c>
    </row>
    <row r="31" spans="1:11" s="27" customFormat="1" ht="12.75">
      <c r="A31" s="94" t="s">
        <v>47</v>
      </c>
      <c r="B31" s="49" t="s">
        <v>47</v>
      </c>
      <c r="C31" s="26" t="s">
        <v>48</v>
      </c>
      <c r="D31" s="59">
        <v>182458</v>
      </c>
      <c r="E31" s="59">
        <v>98370</v>
      </c>
      <c r="F31" s="59">
        <v>89553</v>
      </c>
      <c r="G31" s="60">
        <v>89552.15</v>
      </c>
      <c r="H31" s="21">
        <f t="shared" si="4"/>
        <v>0.9103690149435804</v>
      </c>
      <c r="I31" s="21">
        <f t="shared" si="5"/>
        <v>0.910360374097794</v>
      </c>
      <c r="J31" s="68">
        <v>110000</v>
      </c>
      <c r="K31" s="69">
        <f>J28-D28</f>
        <v>-9050</v>
      </c>
    </row>
    <row r="32" spans="1:11" s="27" customFormat="1" ht="15.75">
      <c r="A32" s="94" t="s">
        <v>18</v>
      </c>
      <c r="B32" s="48"/>
      <c r="C32" s="87" t="s">
        <v>14</v>
      </c>
      <c r="D32" s="47">
        <v>137609536</v>
      </c>
      <c r="E32" s="47">
        <v>87092490.93</v>
      </c>
      <c r="F32" s="47">
        <v>86576427.08</v>
      </c>
      <c r="G32" s="47">
        <v>86572106.38</v>
      </c>
      <c r="H32" s="22">
        <f t="shared" si="4"/>
        <v>0.9940745310590003</v>
      </c>
      <c r="I32" s="22">
        <f t="shared" si="5"/>
        <v>0.9940249205822088</v>
      </c>
      <c r="J32" s="77">
        <v>74000</v>
      </c>
      <c r="K32" s="69" t="e">
        <f>#REF!-#REF!</f>
        <v>#REF!</v>
      </c>
    </row>
    <row r="33" spans="1:11" s="27" customFormat="1" ht="38.25">
      <c r="A33" s="94" t="s">
        <v>49</v>
      </c>
      <c r="B33" s="51" t="s">
        <v>49</v>
      </c>
      <c r="C33" s="26" t="s">
        <v>50</v>
      </c>
      <c r="D33" s="59">
        <v>424400</v>
      </c>
      <c r="E33" s="59">
        <v>203910</v>
      </c>
      <c r="F33" s="59">
        <v>180769.86</v>
      </c>
      <c r="G33" s="60">
        <v>180769.86</v>
      </c>
      <c r="H33" s="24">
        <f t="shared" si="4"/>
        <v>0.8865178755333235</v>
      </c>
      <c r="I33" s="24">
        <f t="shared" si="5"/>
        <v>0.8865178755333235</v>
      </c>
      <c r="J33" s="77">
        <v>43822201</v>
      </c>
      <c r="K33" s="69" t="e">
        <f>#REF!-#REF!</f>
        <v>#REF!</v>
      </c>
    </row>
    <row r="34" spans="1:11" s="27" customFormat="1" ht="108.75" customHeight="1">
      <c r="A34" s="94" t="s">
        <v>51</v>
      </c>
      <c r="B34" s="51" t="s">
        <v>51</v>
      </c>
      <c r="C34" s="26" t="s">
        <v>117</v>
      </c>
      <c r="D34" s="59">
        <v>7500000</v>
      </c>
      <c r="E34" s="59">
        <v>1104553.59</v>
      </c>
      <c r="F34" s="59">
        <v>1104553.59</v>
      </c>
      <c r="G34" s="60">
        <v>1104553.59</v>
      </c>
      <c r="H34" s="24">
        <f>F34/E34</f>
        <v>1</v>
      </c>
      <c r="I34" s="24">
        <f>G34/E34</f>
        <v>1</v>
      </c>
      <c r="J34" s="68">
        <v>118497</v>
      </c>
      <c r="K34" s="69">
        <f>J31-D31</f>
        <v>-72458</v>
      </c>
    </row>
    <row r="35" spans="1:11" s="27" customFormat="1" ht="318.75">
      <c r="A35" s="94" t="s">
        <v>52</v>
      </c>
      <c r="B35" s="49" t="s">
        <v>52</v>
      </c>
      <c r="C35" s="41" t="s">
        <v>118</v>
      </c>
      <c r="D35" s="59">
        <v>200000</v>
      </c>
      <c r="E35" s="59">
        <v>28207.11</v>
      </c>
      <c r="F35" s="59">
        <v>28207.11</v>
      </c>
      <c r="G35" s="60">
        <v>28207.11</v>
      </c>
      <c r="H35" s="24">
        <f aca="true" t="shared" si="6" ref="H35:H68">F35/E35</f>
        <v>1</v>
      </c>
      <c r="I35" s="24">
        <f aca="true" t="shared" si="7" ref="I35:I68">G35/E35</f>
        <v>1</v>
      </c>
      <c r="J35" s="68">
        <v>3257800</v>
      </c>
      <c r="K35" s="69" t="e">
        <f>#REF!-#REF!</f>
        <v>#REF!</v>
      </c>
    </row>
    <row r="36" spans="1:11" s="27" customFormat="1" ht="51">
      <c r="A36" s="94" t="s">
        <v>53</v>
      </c>
      <c r="B36" s="51" t="s">
        <v>53</v>
      </c>
      <c r="C36" s="41" t="s">
        <v>54</v>
      </c>
      <c r="D36" s="59">
        <v>230000</v>
      </c>
      <c r="E36" s="59">
        <v>27108.79</v>
      </c>
      <c r="F36" s="59">
        <v>27108.79</v>
      </c>
      <c r="G36" s="60">
        <v>27108.79</v>
      </c>
      <c r="H36" s="24">
        <f t="shared" si="6"/>
        <v>1</v>
      </c>
      <c r="I36" s="24">
        <f t="shared" si="7"/>
        <v>1</v>
      </c>
      <c r="J36" s="68">
        <v>81902</v>
      </c>
      <c r="K36" s="69">
        <f aca="true" t="shared" si="8" ref="K36:K41">J33-D33</f>
        <v>43397801</v>
      </c>
    </row>
    <row r="37" spans="1:13" s="27" customFormat="1" ht="89.25">
      <c r="A37" s="94" t="s">
        <v>55</v>
      </c>
      <c r="B37" s="49" t="s">
        <v>55</v>
      </c>
      <c r="C37" s="41" t="s">
        <v>119</v>
      </c>
      <c r="D37" s="59">
        <v>3500000</v>
      </c>
      <c r="E37" s="59">
        <v>588548.16</v>
      </c>
      <c r="F37" s="59">
        <v>588548.16</v>
      </c>
      <c r="G37" s="60">
        <v>588548.16</v>
      </c>
      <c r="H37" s="24"/>
      <c r="I37" s="24"/>
      <c r="J37" s="68">
        <v>42000</v>
      </c>
      <c r="K37" s="69">
        <f t="shared" si="8"/>
        <v>-7381503</v>
      </c>
      <c r="M37" s="64"/>
    </row>
    <row r="38" spans="1:13" s="64" customFormat="1" ht="12.75">
      <c r="A38" s="94" t="s">
        <v>56</v>
      </c>
      <c r="B38" s="49" t="s">
        <v>56</v>
      </c>
      <c r="C38" s="41" t="s">
        <v>57</v>
      </c>
      <c r="D38" s="59">
        <v>1100000</v>
      </c>
      <c r="E38" s="59">
        <v>73467.4</v>
      </c>
      <c r="F38" s="59">
        <v>73467.4</v>
      </c>
      <c r="G38" s="60">
        <v>73467.4</v>
      </c>
      <c r="H38" s="24">
        <f t="shared" si="6"/>
        <v>1</v>
      </c>
      <c r="I38" s="24">
        <f t="shared" si="7"/>
        <v>1</v>
      </c>
      <c r="J38" s="68">
        <v>295196</v>
      </c>
      <c r="K38" s="69">
        <f t="shared" si="8"/>
        <v>3057800</v>
      </c>
      <c r="L38" s="27"/>
      <c r="M38" s="27"/>
    </row>
    <row r="39" spans="1:11" s="27" customFormat="1" ht="25.5">
      <c r="A39" s="94" t="s">
        <v>58</v>
      </c>
      <c r="B39" s="51" t="s">
        <v>58</v>
      </c>
      <c r="C39" s="26" t="s">
        <v>59</v>
      </c>
      <c r="D39" s="59">
        <v>76135800</v>
      </c>
      <c r="E39" s="59">
        <v>61408311.08</v>
      </c>
      <c r="F39" s="59">
        <v>61408311.08</v>
      </c>
      <c r="G39" s="60">
        <v>61408311.08</v>
      </c>
      <c r="H39" s="24">
        <f t="shared" si="6"/>
        <v>1</v>
      </c>
      <c r="I39" s="24">
        <f t="shared" si="7"/>
        <v>1</v>
      </c>
      <c r="J39" s="68">
        <v>85804</v>
      </c>
      <c r="K39" s="69">
        <f t="shared" si="8"/>
        <v>-148098</v>
      </c>
    </row>
    <row r="40" spans="1:11" s="27" customFormat="1" ht="102">
      <c r="A40" s="94" t="s">
        <v>60</v>
      </c>
      <c r="B40" s="51" t="s">
        <v>60</v>
      </c>
      <c r="C40" s="26" t="s">
        <v>120</v>
      </c>
      <c r="D40" s="59">
        <v>65000</v>
      </c>
      <c r="E40" s="59">
        <v>64111.27</v>
      </c>
      <c r="F40" s="59">
        <v>64111.27</v>
      </c>
      <c r="G40" s="60">
        <v>64111.27</v>
      </c>
      <c r="H40" s="24">
        <f t="shared" si="6"/>
        <v>1</v>
      </c>
      <c r="I40" s="24">
        <f t="shared" si="7"/>
        <v>1</v>
      </c>
      <c r="J40" s="68">
        <v>2163100</v>
      </c>
      <c r="K40" s="69">
        <f t="shared" si="8"/>
        <v>-3458000</v>
      </c>
    </row>
    <row r="41" spans="1:11" s="27" customFormat="1" ht="89.25">
      <c r="A41" s="94" t="s">
        <v>61</v>
      </c>
      <c r="B41" s="49" t="s">
        <v>61</v>
      </c>
      <c r="C41" s="26" t="s">
        <v>121</v>
      </c>
      <c r="D41" s="59">
        <v>3000</v>
      </c>
      <c r="E41" s="59">
        <v>0</v>
      </c>
      <c r="F41" s="59">
        <v>0</v>
      </c>
      <c r="G41" s="60">
        <v>0</v>
      </c>
      <c r="H41" s="24" t="e">
        <f>F41/E41</f>
        <v>#DIV/0!</v>
      </c>
      <c r="I41" s="24" t="e">
        <f>G41/E41</f>
        <v>#DIV/0!</v>
      </c>
      <c r="J41" s="68">
        <v>2184</v>
      </c>
      <c r="K41" s="69">
        <f t="shared" si="8"/>
        <v>-804804</v>
      </c>
    </row>
    <row r="42" spans="1:11" s="27" customFormat="1" ht="25.5">
      <c r="A42" s="94" t="s">
        <v>62</v>
      </c>
      <c r="B42" s="49" t="s">
        <v>62</v>
      </c>
      <c r="C42" s="26" t="s">
        <v>63</v>
      </c>
      <c r="D42" s="59">
        <v>9000</v>
      </c>
      <c r="E42" s="59">
        <v>3403.27</v>
      </c>
      <c r="F42" s="59">
        <v>3403.27</v>
      </c>
      <c r="G42" s="60">
        <v>3403.27</v>
      </c>
      <c r="H42" s="24">
        <f>F42/E42</f>
        <v>1</v>
      </c>
      <c r="I42" s="24">
        <f>G42/E42</f>
        <v>1</v>
      </c>
      <c r="J42" s="68">
        <v>7202</v>
      </c>
      <c r="K42" s="69" t="e">
        <f>#REF!-#REF!</f>
        <v>#REF!</v>
      </c>
    </row>
    <row r="43" spans="1:11" s="27" customFormat="1" ht="25.5">
      <c r="A43" s="94" t="s">
        <v>64</v>
      </c>
      <c r="B43" s="49" t="s">
        <v>64</v>
      </c>
      <c r="C43" s="26" t="s">
        <v>65</v>
      </c>
      <c r="D43" s="59">
        <v>475200</v>
      </c>
      <c r="E43" s="59">
        <v>353832.26</v>
      </c>
      <c r="F43" s="59">
        <v>353832.26</v>
      </c>
      <c r="G43" s="60">
        <v>353832.26</v>
      </c>
      <c r="H43" s="24">
        <f>F43/E43</f>
        <v>1</v>
      </c>
      <c r="I43" s="24">
        <f>G43/E43</f>
        <v>1</v>
      </c>
      <c r="J43" s="68">
        <v>110000</v>
      </c>
      <c r="K43" s="69">
        <f aca="true" t="shared" si="9" ref="K43:K58">J40-D40</f>
        <v>2098100</v>
      </c>
    </row>
    <row r="44" spans="1:11" s="27" customFormat="1" ht="102">
      <c r="A44" s="94" t="s">
        <v>66</v>
      </c>
      <c r="B44" s="49" t="s">
        <v>66</v>
      </c>
      <c r="C44" s="26" t="s">
        <v>122</v>
      </c>
      <c r="D44" s="59">
        <v>70000</v>
      </c>
      <c r="E44" s="59">
        <v>0</v>
      </c>
      <c r="F44" s="59">
        <v>0</v>
      </c>
      <c r="G44" s="60">
        <v>0</v>
      </c>
      <c r="H44" s="24"/>
      <c r="I44" s="24"/>
      <c r="J44" s="68">
        <v>1167900</v>
      </c>
      <c r="K44" s="69">
        <f t="shared" si="9"/>
        <v>-816</v>
      </c>
    </row>
    <row r="45" spans="1:11" s="27" customFormat="1" ht="12.75">
      <c r="A45" s="94" t="s">
        <v>67</v>
      </c>
      <c r="B45" s="49" t="s">
        <v>67</v>
      </c>
      <c r="C45" s="26" t="s">
        <v>68</v>
      </c>
      <c r="D45" s="59">
        <v>85000</v>
      </c>
      <c r="E45" s="59">
        <v>42021</v>
      </c>
      <c r="F45" s="59">
        <v>42021</v>
      </c>
      <c r="G45" s="60">
        <v>42020.88</v>
      </c>
      <c r="H45" s="24">
        <f>F45/E45</f>
        <v>1</v>
      </c>
      <c r="I45" s="24">
        <f>G45/E45</f>
        <v>0.9999971442850003</v>
      </c>
      <c r="J45" s="68">
        <v>7254</v>
      </c>
      <c r="K45" s="69">
        <f t="shared" si="9"/>
        <v>-1798</v>
      </c>
    </row>
    <row r="46" spans="1:11" s="27" customFormat="1" ht="25.5">
      <c r="A46" s="94" t="s">
        <v>69</v>
      </c>
      <c r="B46" s="49" t="s">
        <v>69</v>
      </c>
      <c r="C46" s="26" t="s">
        <v>70</v>
      </c>
      <c r="D46" s="59">
        <v>260000</v>
      </c>
      <c r="E46" s="59">
        <v>170247</v>
      </c>
      <c r="F46" s="59">
        <v>170247</v>
      </c>
      <c r="G46" s="60">
        <v>170246.63</v>
      </c>
      <c r="H46" s="24">
        <f t="shared" si="6"/>
        <v>1</v>
      </c>
      <c r="I46" s="24">
        <f t="shared" si="7"/>
        <v>0.9999978266871076</v>
      </c>
      <c r="J46" s="68">
        <v>188716.00000000003</v>
      </c>
      <c r="K46" s="69">
        <f t="shared" si="9"/>
        <v>-365200</v>
      </c>
    </row>
    <row r="47" spans="1:11" s="27" customFormat="1" ht="12.75">
      <c r="A47" s="94" t="s">
        <v>71</v>
      </c>
      <c r="B47" s="49" t="s">
        <v>71</v>
      </c>
      <c r="C47" s="26" t="s">
        <v>72</v>
      </c>
      <c r="D47" s="59">
        <v>240000</v>
      </c>
      <c r="E47" s="59">
        <v>137571.12</v>
      </c>
      <c r="F47" s="59">
        <v>137571.12</v>
      </c>
      <c r="G47" s="60">
        <v>137571.12</v>
      </c>
      <c r="H47" s="24">
        <f t="shared" si="6"/>
        <v>1</v>
      </c>
      <c r="I47" s="24">
        <f t="shared" si="7"/>
        <v>1</v>
      </c>
      <c r="J47" s="68">
        <v>5584698</v>
      </c>
      <c r="K47" s="69">
        <f t="shared" si="9"/>
        <v>1097900</v>
      </c>
    </row>
    <row r="48" spans="1:11" s="27" customFormat="1" ht="12.75">
      <c r="A48" s="94" t="s">
        <v>73</v>
      </c>
      <c r="B48" s="49" t="s">
        <v>73</v>
      </c>
      <c r="C48" s="26" t="s">
        <v>74</v>
      </c>
      <c r="D48" s="59">
        <v>150000</v>
      </c>
      <c r="E48" s="59">
        <v>36483.36</v>
      </c>
      <c r="F48" s="59">
        <v>18511.85</v>
      </c>
      <c r="G48" s="60">
        <v>18511.85</v>
      </c>
      <c r="H48" s="24">
        <f t="shared" si="6"/>
        <v>0.5074052938106577</v>
      </c>
      <c r="I48" s="24">
        <f t="shared" si="7"/>
        <v>0.5074052938106577</v>
      </c>
      <c r="J48" s="68">
        <v>11533150.999999998</v>
      </c>
      <c r="K48" s="69">
        <f t="shared" si="9"/>
        <v>-77746</v>
      </c>
    </row>
    <row r="49" spans="1:11" s="27" customFormat="1" ht="12.75">
      <c r="A49" s="94" t="s">
        <v>75</v>
      </c>
      <c r="B49" s="49" t="s">
        <v>75</v>
      </c>
      <c r="C49" s="26" t="s">
        <v>76</v>
      </c>
      <c r="D49" s="59">
        <v>18000000</v>
      </c>
      <c r="E49" s="59">
        <v>8087416.71</v>
      </c>
      <c r="F49" s="59">
        <v>7874840.51</v>
      </c>
      <c r="G49" s="60">
        <v>7874840.51</v>
      </c>
      <c r="H49" s="24">
        <f t="shared" si="6"/>
        <v>0.9737151914359561</v>
      </c>
      <c r="I49" s="24">
        <f t="shared" si="7"/>
        <v>0.9737151914359561</v>
      </c>
      <c r="J49" s="68">
        <v>990000</v>
      </c>
      <c r="K49" s="69">
        <f t="shared" si="9"/>
        <v>-71283.99999999997</v>
      </c>
    </row>
    <row r="50" spans="1:11" s="27" customFormat="1" ht="12.75">
      <c r="A50" s="94" t="s">
        <v>77</v>
      </c>
      <c r="B50" s="49" t="s">
        <v>77</v>
      </c>
      <c r="C50" s="26" t="s">
        <v>78</v>
      </c>
      <c r="D50" s="59">
        <v>1200000</v>
      </c>
      <c r="E50" s="59">
        <v>611695.35</v>
      </c>
      <c r="F50" s="59">
        <v>611695.35</v>
      </c>
      <c r="G50" s="60">
        <v>611695.35</v>
      </c>
      <c r="H50" s="24">
        <f t="shared" si="6"/>
        <v>1</v>
      </c>
      <c r="I50" s="24">
        <f t="shared" si="7"/>
        <v>1</v>
      </c>
      <c r="J50" s="68">
        <v>1547000</v>
      </c>
      <c r="K50" s="69">
        <f t="shared" si="9"/>
        <v>5344698</v>
      </c>
    </row>
    <row r="51" spans="1:11" s="27" customFormat="1" ht="12.75">
      <c r="A51" s="94" t="s">
        <v>79</v>
      </c>
      <c r="B51" s="49" t="s">
        <v>79</v>
      </c>
      <c r="C51" s="26" t="s">
        <v>80</v>
      </c>
      <c r="D51" s="59">
        <v>2500000</v>
      </c>
      <c r="E51" s="59">
        <v>1463270.75</v>
      </c>
      <c r="F51" s="59">
        <v>1463270.75</v>
      </c>
      <c r="G51" s="60">
        <v>1463270.75</v>
      </c>
      <c r="H51" s="24">
        <f t="shared" si="6"/>
        <v>1</v>
      </c>
      <c r="I51" s="24">
        <f t="shared" si="7"/>
        <v>1</v>
      </c>
      <c r="J51" s="68">
        <v>405865</v>
      </c>
      <c r="K51" s="69">
        <f t="shared" si="9"/>
        <v>11383150.999999998</v>
      </c>
    </row>
    <row r="52" spans="1:11" s="27" customFormat="1" ht="12.75">
      <c r="A52" s="94" t="s">
        <v>81</v>
      </c>
      <c r="B52" s="49" t="s">
        <v>81</v>
      </c>
      <c r="C52" s="26" t="s">
        <v>82</v>
      </c>
      <c r="D52" s="59">
        <v>250000</v>
      </c>
      <c r="E52" s="59">
        <v>131045.99</v>
      </c>
      <c r="F52" s="59">
        <v>126980.95</v>
      </c>
      <c r="G52" s="60">
        <v>126980.95</v>
      </c>
      <c r="H52" s="24">
        <f>F52/E52</f>
        <v>0.968980050438781</v>
      </c>
      <c r="I52" s="24">
        <f>G52/E52</f>
        <v>0.968980050438781</v>
      </c>
      <c r="J52" s="68">
        <v>36980</v>
      </c>
      <c r="K52" s="69">
        <f t="shared" si="9"/>
        <v>-17010000</v>
      </c>
    </row>
    <row r="53" spans="1:11" s="27" customFormat="1" ht="12.75">
      <c r="A53" s="94" t="s">
        <v>83</v>
      </c>
      <c r="B53" s="49" t="s">
        <v>83</v>
      </c>
      <c r="C53" s="26" t="s">
        <v>84</v>
      </c>
      <c r="D53" s="59">
        <v>40000</v>
      </c>
      <c r="E53" s="59">
        <v>32902</v>
      </c>
      <c r="F53" s="59">
        <v>27520</v>
      </c>
      <c r="G53" s="60">
        <v>27520</v>
      </c>
      <c r="H53" s="24">
        <f t="shared" si="6"/>
        <v>0.8364233177314448</v>
      </c>
      <c r="I53" s="24">
        <f t="shared" si="7"/>
        <v>0.8364233177314448</v>
      </c>
      <c r="J53" s="68">
        <v>3193000</v>
      </c>
      <c r="K53" s="69">
        <f t="shared" si="9"/>
        <v>347000</v>
      </c>
    </row>
    <row r="54" spans="1:11" s="27" customFormat="1" ht="12.75">
      <c r="A54" s="94" t="s">
        <v>85</v>
      </c>
      <c r="B54" s="49" t="s">
        <v>85</v>
      </c>
      <c r="C54" s="26" t="s">
        <v>86</v>
      </c>
      <c r="D54" s="59">
        <v>11153000</v>
      </c>
      <c r="E54" s="59">
        <v>5454555.65</v>
      </c>
      <c r="F54" s="59">
        <v>5267838.24</v>
      </c>
      <c r="G54" s="60">
        <v>5267838.24</v>
      </c>
      <c r="H54" s="24">
        <f t="shared" si="6"/>
        <v>0.9657685388176395</v>
      </c>
      <c r="I54" s="24">
        <f t="shared" si="7"/>
        <v>0.9657685388176395</v>
      </c>
      <c r="J54" s="68">
        <v>2224300</v>
      </c>
      <c r="K54" s="69">
        <f t="shared" si="9"/>
        <v>-2094135</v>
      </c>
    </row>
    <row r="55" spans="1:11" s="27" customFormat="1" ht="12.75">
      <c r="A55" s="94" t="s">
        <v>87</v>
      </c>
      <c r="B55" s="51" t="s">
        <v>87</v>
      </c>
      <c r="C55" s="26" t="s">
        <v>88</v>
      </c>
      <c r="D55" s="59">
        <v>8000000</v>
      </c>
      <c r="E55" s="59">
        <v>4082188.15</v>
      </c>
      <c r="F55" s="59">
        <v>4078350.89</v>
      </c>
      <c r="G55" s="60">
        <v>4078350.89</v>
      </c>
      <c r="H55" s="24">
        <f t="shared" si="6"/>
        <v>0.9990599992310497</v>
      </c>
      <c r="I55" s="24">
        <f t="shared" si="7"/>
        <v>0.9990599992310497</v>
      </c>
      <c r="J55" s="68">
        <v>33660</v>
      </c>
      <c r="K55" s="69">
        <f t="shared" si="9"/>
        <v>-213020</v>
      </c>
    </row>
    <row r="56" spans="1:11" s="27" customFormat="1" ht="25.5">
      <c r="A56" s="94" t="s">
        <v>89</v>
      </c>
      <c r="B56" s="51" t="s">
        <v>89</v>
      </c>
      <c r="C56" s="26" t="s">
        <v>90</v>
      </c>
      <c r="D56" s="59">
        <v>9841</v>
      </c>
      <c r="E56" s="59">
        <v>4920</v>
      </c>
      <c r="F56" s="59">
        <v>4920</v>
      </c>
      <c r="G56" s="60">
        <v>4893.98</v>
      </c>
      <c r="H56" s="24">
        <f>F56/E56</f>
        <v>1</v>
      </c>
      <c r="I56" s="24">
        <f>G56/E56</f>
        <v>0.994711382113821</v>
      </c>
      <c r="J56" s="70"/>
      <c r="K56" s="69">
        <f t="shared" si="9"/>
        <v>3153000</v>
      </c>
    </row>
    <row r="57" spans="1:11" s="27" customFormat="1" ht="12.75">
      <c r="A57" s="94" t="s">
        <v>91</v>
      </c>
      <c r="B57" s="51" t="s">
        <v>91</v>
      </c>
      <c r="C57" s="26" t="s">
        <v>92</v>
      </c>
      <c r="D57" s="59">
        <v>1800000</v>
      </c>
      <c r="E57" s="59">
        <v>871662.92</v>
      </c>
      <c r="F57" s="59">
        <v>867370.23</v>
      </c>
      <c r="G57" s="60">
        <v>867370.23</v>
      </c>
      <c r="H57" s="24">
        <f t="shared" si="6"/>
        <v>0.9950752866715954</v>
      </c>
      <c r="I57" s="24">
        <f t="shared" si="7"/>
        <v>0.9950752866715954</v>
      </c>
      <c r="J57" s="68">
        <v>2098944</v>
      </c>
      <c r="K57" s="69">
        <f t="shared" si="9"/>
        <v>-8928700</v>
      </c>
    </row>
    <row r="58" spans="1:11" s="27" customFormat="1" ht="12.75">
      <c r="A58" s="94" t="s">
        <v>93</v>
      </c>
      <c r="B58" s="51" t="s">
        <v>93</v>
      </c>
      <c r="C58" s="26" t="s">
        <v>94</v>
      </c>
      <c r="D58" s="59">
        <v>14100</v>
      </c>
      <c r="E58" s="59">
        <v>7050</v>
      </c>
      <c r="F58" s="59">
        <v>7050</v>
      </c>
      <c r="G58" s="60">
        <v>3099.6</v>
      </c>
      <c r="H58" s="24">
        <f t="shared" si="6"/>
        <v>1</v>
      </c>
      <c r="I58" s="24">
        <f t="shared" si="7"/>
        <v>0.43965957446808507</v>
      </c>
      <c r="J58" s="68">
        <v>14448</v>
      </c>
      <c r="K58" s="69">
        <f t="shared" si="9"/>
        <v>-7966340</v>
      </c>
    </row>
    <row r="59" spans="1:11" s="27" customFormat="1" ht="25.5">
      <c r="A59" s="94" t="s">
        <v>95</v>
      </c>
      <c r="B59" s="51" t="s">
        <v>95</v>
      </c>
      <c r="C59" s="26" t="s">
        <v>96</v>
      </c>
      <c r="D59" s="59">
        <v>3215700</v>
      </c>
      <c r="E59" s="59">
        <v>1613288</v>
      </c>
      <c r="F59" s="59">
        <v>1610571</v>
      </c>
      <c r="G59" s="60">
        <v>1610568.22</v>
      </c>
      <c r="H59" s="24">
        <f t="shared" si="6"/>
        <v>0.9983158617680167</v>
      </c>
      <c r="I59" s="24">
        <f t="shared" si="7"/>
        <v>0.9983141385791006</v>
      </c>
      <c r="J59" s="68">
        <v>337500</v>
      </c>
      <c r="K59" s="69">
        <f aca="true" t="shared" si="10" ref="K59:K74">J57-D57</f>
        <v>298944</v>
      </c>
    </row>
    <row r="60" spans="1:11" s="27" customFormat="1" ht="12.75">
      <c r="A60" s="94" t="s">
        <v>97</v>
      </c>
      <c r="B60" s="51" t="s">
        <v>97</v>
      </c>
      <c r="C60" s="26" t="s">
        <v>98</v>
      </c>
      <c r="D60" s="59">
        <v>567254</v>
      </c>
      <c r="E60" s="59">
        <v>284904</v>
      </c>
      <c r="F60" s="59">
        <v>242677.4</v>
      </c>
      <c r="G60" s="60">
        <v>242672.35</v>
      </c>
      <c r="H60" s="24">
        <f t="shared" si="6"/>
        <v>0.8517865667031702</v>
      </c>
      <c r="I60" s="24">
        <f t="shared" si="7"/>
        <v>0.8517688414343078</v>
      </c>
      <c r="J60" s="68">
        <v>2007800</v>
      </c>
      <c r="K60" s="69">
        <f t="shared" si="10"/>
        <v>348</v>
      </c>
    </row>
    <row r="61" spans="1:11" s="27" customFormat="1" ht="12.75">
      <c r="A61" s="94" t="s">
        <v>99</v>
      </c>
      <c r="B61" s="51" t="s">
        <v>99</v>
      </c>
      <c r="C61" s="26" t="s">
        <v>100</v>
      </c>
      <c r="D61" s="59">
        <v>299000</v>
      </c>
      <c r="E61" s="59">
        <v>142695</v>
      </c>
      <c r="F61" s="59">
        <v>138307</v>
      </c>
      <c r="G61" s="60">
        <v>138303.62</v>
      </c>
      <c r="H61" s="24"/>
      <c r="I61" s="24"/>
      <c r="J61" s="70"/>
      <c r="K61" s="69">
        <f t="shared" si="10"/>
        <v>-2878200</v>
      </c>
    </row>
    <row r="62" spans="1:11" s="27" customFormat="1" ht="25.5">
      <c r="A62" s="94" t="s">
        <v>101</v>
      </c>
      <c r="B62" s="51" t="s">
        <v>101</v>
      </c>
      <c r="C62" s="80" t="s">
        <v>102</v>
      </c>
      <c r="D62" s="59">
        <v>12073</v>
      </c>
      <c r="E62" s="59">
        <v>6037</v>
      </c>
      <c r="F62" s="59">
        <v>6037</v>
      </c>
      <c r="G62" s="60">
        <v>5792.84</v>
      </c>
      <c r="H62" s="24">
        <f t="shared" si="6"/>
        <v>1</v>
      </c>
      <c r="I62" s="24">
        <f t="shared" si="7"/>
        <v>0.9595560708961405</v>
      </c>
      <c r="J62" s="68">
        <v>378500</v>
      </c>
      <c r="K62" s="69">
        <f t="shared" si="10"/>
        <v>1440546</v>
      </c>
    </row>
    <row r="63" spans="1:11" s="27" customFormat="1" ht="12.75">
      <c r="A63" s="94" t="s">
        <v>103</v>
      </c>
      <c r="B63" s="51" t="s">
        <v>103</v>
      </c>
      <c r="C63" s="26" t="s">
        <v>104</v>
      </c>
      <c r="D63" s="59">
        <v>168</v>
      </c>
      <c r="E63" s="59">
        <v>84</v>
      </c>
      <c r="F63" s="59">
        <v>84</v>
      </c>
      <c r="G63" s="60">
        <v>0</v>
      </c>
      <c r="H63" s="24">
        <f t="shared" si="6"/>
        <v>1</v>
      </c>
      <c r="I63" s="24">
        <f t="shared" si="7"/>
        <v>0</v>
      </c>
      <c r="J63" s="68">
        <v>54600</v>
      </c>
      <c r="K63" s="69">
        <f>J62-D62</f>
        <v>366427</v>
      </c>
    </row>
    <row r="64" spans="1:11" s="27" customFormat="1" ht="25.5">
      <c r="A64" s="94" t="s">
        <v>105</v>
      </c>
      <c r="B64" s="51" t="s">
        <v>105</v>
      </c>
      <c r="C64" s="26" t="s">
        <v>106</v>
      </c>
      <c r="D64" s="59">
        <v>101000</v>
      </c>
      <c r="E64" s="59">
        <v>57000</v>
      </c>
      <c r="F64" s="59">
        <v>48250</v>
      </c>
      <c r="G64" s="60">
        <v>48245.58</v>
      </c>
      <c r="H64" s="24">
        <f t="shared" si="6"/>
        <v>0.8464912280701754</v>
      </c>
      <c r="I64" s="24">
        <f t="shared" si="7"/>
        <v>0.8464136842105263</v>
      </c>
      <c r="J64" s="68">
        <v>5680000</v>
      </c>
      <c r="K64" s="69">
        <f>J63-D63</f>
        <v>54432</v>
      </c>
    </row>
    <row r="65" spans="1:11" s="27" customFormat="1" ht="15.75">
      <c r="A65" s="94" t="s">
        <v>19</v>
      </c>
      <c r="B65" s="48"/>
      <c r="C65" s="86" t="s">
        <v>127</v>
      </c>
      <c r="D65" s="47">
        <v>7685493</v>
      </c>
      <c r="E65" s="47">
        <v>4164596</v>
      </c>
      <c r="F65" s="47">
        <v>4019957</v>
      </c>
      <c r="G65" s="47">
        <v>4014073.87</v>
      </c>
      <c r="H65" s="22">
        <f t="shared" si="6"/>
        <v>0.9652693802712196</v>
      </c>
      <c r="I65" s="22">
        <f t="shared" si="7"/>
        <v>0.9638567270390693</v>
      </c>
      <c r="J65" s="77">
        <v>10619</v>
      </c>
      <c r="K65" s="69"/>
    </row>
    <row r="66" spans="1:11" s="27" customFormat="1" ht="12.75">
      <c r="A66" s="94" t="s">
        <v>107</v>
      </c>
      <c r="B66" s="51" t="s">
        <v>107</v>
      </c>
      <c r="C66" s="26" t="s">
        <v>108</v>
      </c>
      <c r="D66" s="59">
        <v>2198956</v>
      </c>
      <c r="E66" s="59">
        <v>1193227</v>
      </c>
      <c r="F66" s="59">
        <v>1166582</v>
      </c>
      <c r="G66" s="60">
        <v>1162708.83</v>
      </c>
      <c r="H66" s="24">
        <f t="shared" si="6"/>
        <v>0.97766979795127</v>
      </c>
      <c r="I66" s="24">
        <f t="shared" si="7"/>
        <v>0.9744238355317136</v>
      </c>
      <c r="J66" s="68">
        <v>2352</v>
      </c>
      <c r="K66" s="69">
        <f t="shared" si="10"/>
        <v>5579000</v>
      </c>
    </row>
    <row r="67" spans="1:11" s="27" customFormat="1" ht="12.75">
      <c r="A67" s="94" t="s">
        <v>109</v>
      </c>
      <c r="B67" s="51" t="s">
        <v>109</v>
      </c>
      <c r="C67" s="26" t="s">
        <v>110</v>
      </c>
      <c r="D67" s="59">
        <v>3673013</v>
      </c>
      <c r="E67" s="59">
        <v>1912801</v>
      </c>
      <c r="F67" s="59">
        <v>1826963</v>
      </c>
      <c r="G67" s="60">
        <v>1824959.55</v>
      </c>
      <c r="H67" s="24">
        <f t="shared" si="6"/>
        <v>0.9551244483874695</v>
      </c>
      <c r="I67" s="24">
        <f t="shared" si="7"/>
        <v>0.9540770576761514</v>
      </c>
      <c r="J67" s="68">
        <v>160829</v>
      </c>
      <c r="K67" s="69">
        <f t="shared" si="10"/>
        <v>-7674874</v>
      </c>
    </row>
    <row r="68" spans="1:12" s="27" customFormat="1" ht="12.75">
      <c r="A68" s="94" t="s">
        <v>111</v>
      </c>
      <c r="B68" s="51" t="s">
        <v>111</v>
      </c>
      <c r="C68" s="26" t="s">
        <v>112</v>
      </c>
      <c r="D68" s="59">
        <v>1551501</v>
      </c>
      <c r="E68" s="59">
        <v>927419</v>
      </c>
      <c r="F68" s="59">
        <v>899165</v>
      </c>
      <c r="G68" s="60">
        <v>899161.85</v>
      </c>
      <c r="H68" s="24">
        <f t="shared" si="6"/>
        <v>0.9695348057350561</v>
      </c>
      <c r="I68" s="24">
        <f t="shared" si="7"/>
        <v>0.9695314092120174</v>
      </c>
      <c r="J68" s="77"/>
      <c r="K68" s="69">
        <f t="shared" si="10"/>
        <v>-2196604</v>
      </c>
      <c r="L68" s="64"/>
    </row>
    <row r="69" spans="1:13" s="27" customFormat="1" ht="18" customHeight="1">
      <c r="A69" s="94" t="s">
        <v>113</v>
      </c>
      <c r="B69" s="51" t="s">
        <v>113</v>
      </c>
      <c r="C69" s="26" t="s">
        <v>114</v>
      </c>
      <c r="D69" s="59">
        <v>262023</v>
      </c>
      <c r="E69" s="59">
        <v>131149</v>
      </c>
      <c r="F69" s="59">
        <v>127247</v>
      </c>
      <c r="G69" s="60">
        <v>127243.64</v>
      </c>
      <c r="H69" s="24">
        <f>F69/E69</f>
        <v>0.9702475809956614</v>
      </c>
      <c r="I69" s="24">
        <f>G69/E69</f>
        <v>0.9702219612806807</v>
      </c>
      <c r="J69" s="77">
        <v>2361490</v>
      </c>
      <c r="K69" s="69">
        <f t="shared" si="10"/>
        <v>-3512184</v>
      </c>
      <c r="M69" s="64"/>
    </row>
    <row r="70" spans="1:13" s="64" customFormat="1" ht="15.75">
      <c r="A70" s="94" t="s">
        <v>138</v>
      </c>
      <c r="B70" s="48"/>
      <c r="C70" s="42" t="s">
        <v>126</v>
      </c>
      <c r="D70" s="47">
        <v>89000</v>
      </c>
      <c r="E70" s="47">
        <v>0</v>
      </c>
      <c r="F70" s="47">
        <v>0</v>
      </c>
      <c r="G70" s="47">
        <v>0</v>
      </c>
      <c r="H70" s="22"/>
      <c r="I70" s="22"/>
      <c r="J70" s="77">
        <v>442325</v>
      </c>
      <c r="K70" s="69"/>
      <c r="L70" s="66"/>
      <c r="M70" s="27"/>
    </row>
    <row r="71" spans="1:13" s="27" customFormat="1" ht="13.5" customHeight="1">
      <c r="A71" s="94" t="s">
        <v>115</v>
      </c>
      <c r="B71" s="49" t="s">
        <v>115</v>
      </c>
      <c r="C71" s="26" t="s">
        <v>116</v>
      </c>
      <c r="D71" s="59">
        <v>89000</v>
      </c>
      <c r="E71" s="59">
        <v>0</v>
      </c>
      <c r="F71" s="59">
        <v>0</v>
      </c>
      <c r="G71" s="60">
        <v>0</v>
      </c>
      <c r="H71" s="24"/>
      <c r="I71" s="24"/>
      <c r="J71" s="68">
        <v>759175</v>
      </c>
      <c r="K71" s="69">
        <f t="shared" si="10"/>
        <v>2099467</v>
      </c>
      <c r="L71" s="65"/>
      <c r="M71" s="66"/>
    </row>
    <row r="72" spans="1:13" s="66" customFormat="1" ht="13.5" customHeight="1">
      <c r="A72" s="95"/>
      <c r="B72" s="88"/>
      <c r="C72" s="92" t="s">
        <v>3</v>
      </c>
      <c r="D72" s="89">
        <v>269473208.35</v>
      </c>
      <c r="E72" s="89">
        <v>165605225.28</v>
      </c>
      <c r="F72" s="89">
        <v>162044574.21</v>
      </c>
      <c r="G72" s="90">
        <v>159529387.21</v>
      </c>
      <c r="H72" s="91">
        <f>F72/E72</f>
        <v>0.9784991623061424</v>
      </c>
      <c r="I72" s="91">
        <f>G72/E72</f>
        <v>0.9633113142430912</v>
      </c>
      <c r="J72" s="68">
        <v>1004227</v>
      </c>
      <c r="K72" s="69">
        <f t="shared" si="10"/>
        <v>353325</v>
      </c>
      <c r="L72" s="1"/>
      <c r="M72" s="65"/>
    </row>
    <row r="73" spans="1:13" s="65" customFormat="1" ht="13.5" customHeight="1">
      <c r="A73" s="81"/>
      <c r="B73" s="93"/>
      <c r="C73" s="23" t="s">
        <v>12</v>
      </c>
      <c r="D73" s="47" t="e">
        <f>D72-#REF!</f>
        <v>#REF!</v>
      </c>
      <c r="E73" s="47" t="e">
        <f>E72-#REF!</f>
        <v>#REF!</v>
      </c>
      <c r="F73" s="47" t="e">
        <f>F72-#REF!</f>
        <v>#REF!</v>
      </c>
      <c r="G73" s="47" t="e">
        <f>G72-#REF!</f>
        <v>#REF!</v>
      </c>
      <c r="H73" s="22" t="e">
        <f>F73/E73</f>
        <v>#REF!</v>
      </c>
      <c r="I73" s="22" t="e">
        <f>G73/E73</f>
        <v>#REF!</v>
      </c>
      <c r="J73" s="1"/>
      <c r="K73" s="69">
        <f t="shared" si="10"/>
        <v>670175</v>
      </c>
      <c r="L73" s="1"/>
      <c r="M73" s="1"/>
    </row>
    <row r="74" spans="1:11" ht="12.75">
      <c r="A74" s="81"/>
      <c r="C74" s="5"/>
      <c r="D74" s="56" t="e">
        <f>D73-D72</f>
        <v>#REF!</v>
      </c>
      <c r="E74" s="56" t="e">
        <f>E73-E72</f>
        <v>#REF!</v>
      </c>
      <c r="F74" s="56" t="e">
        <f>F73-F72</f>
        <v>#REF!</v>
      </c>
      <c r="G74" s="56" t="e">
        <f>G73-G72</f>
        <v>#REF!</v>
      </c>
      <c r="K74" s="69">
        <f t="shared" si="10"/>
        <v>-268468981.35</v>
      </c>
    </row>
    <row r="75" spans="1:11" ht="12.75">
      <c r="A75" s="82"/>
      <c r="C75" s="5"/>
      <c r="K75" s="65"/>
    </row>
    <row r="76" ht="12.75">
      <c r="C76" s="5"/>
    </row>
    <row r="77" ht="12.75">
      <c r="C77" s="5"/>
    </row>
    <row r="78" ht="12.75">
      <c r="C78" s="5"/>
    </row>
    <row r="79" ht="12.75">
      <c r="C79" s="5"/>
    </row>
    <row r="80" ht="12.75">
      <c r="C80" s="5"/>
    </row>
    <row r="81" ht="12.75">
      <c r="C81" s="5"/>
    </row>
    <row r="82" ht="12.75">
      <c r="C82" s="5"/>
    </row>
    <row r="83" ht="12.75">
      <c r="C83" s="5"/>
    </row>
    <row r="84" ht="12.75">
      <c r="C84" s="5"/>
    </row>
    <row r="85" ht="12.75">
      <c r="C85" s="5"/>
    </row>
    <row r="86" ht="12.75">
      <c r="C86" s="5"/>
    </row>
    <row r="87" ht="12.75">
      <c r="C87" s="5"/>
    </row>
    <row r="88" ht="12.75">
      <c r="C88" s="5"/>
    </row>
    <row r="89" ht="12.75">
      <c r="C89" s="5"/>
    </row>
    <row r="90" ht="12.75">
      <c r="C90" s="5"/>
    </row>
    <row r="91" ht="12.75">
      <c r="C91" s="5"/>
    </row>
    <row r="92" ht="12.75">
      <c r="C92" s="5"/>
    </row>
    <row r="93" ht="12.75">
      <c r="C93" s="5"/>
    </row>
    <row r="94" ht="12.75">
      <c r="C94" s="5"/>
    </row>
    <row r="95" ht="12.75">
      <c r="C95" s="5"/>
    </row>
    <row r="96" ht="12.75">
      <c r="C96" s="5"/>
    </row>
    <row r="97" ht="12.75">
      <c r="C97" s="5"/>
    </row>
    <row r="98" ht="12.75">
      <c r="C98" s="5"/>
    </row>
    <row r="99" ht="12.75">
      <c r="C99" s="5"/>
    </row>
    <row r="100" ht="12.75">
      <c r="C100" s="5"/>
    </row>
    <row r="101" ht="12.75">
      <c r="C101" s="5"/>
    </row>
    <row r="102" ht="12.75">
      <c r="C102" s="5"/>
    </row>
    <row r="103" ht="12.75">
      <c r="C103" s="5"/>
    </row>
    <row r="104" ht="12.75">
      <c r="C104" s="5"/>
    </row>
    <row r="105" ht="12.75">
      <c r="C105" s="5"/>
    </row>
    <row r="106" ht="12.75">
      <c r="C106" s="5"/>
    </row>
    <row r="107" ht="12.75">
      <c r="C107" s="5"/>
    </row>
    <row r="108" ht="12.75">
      <c r="C108" s="5"/>
    </row>
    <row r="109" ht="12.75">
      <c r="C109" s="5"/>
    </row>
    <row r="110" ht="12.75">
      <c r="C110" s="5"/>
    </row>
    <row r="111" ht="12.75">
      <c r="C111" s="5"/>
    </row>
    <row r="112" ht="12.75">
      <c r="C112" s="5"/>
    </row>
    <row r="113" ht="12.75">
      <c r="C113" s="5"/>
    </row>
    <row r="114" ht="12.75">
      <c r="C114" s="5"/>
    </row>
    <row r="115" ht="12.75">
      <c r="C115" s="5"/>
    </row>
    <row r="116" ht="12.75">
      <c r="C116" s="5"/>
    </row>
    <row r="117" ht="12.75">
      <c r="C117" s="5"/>
    </row>
    <row r="118" ht="12.75">
      <c r="C118" s="5"/>
    </row>
    <row r="119" ht="12.75">
      <c r="C119" s="5"/>
    </row>
    <row r="120" ht="12.75">
      <c r="C120" s="5"/>
    </row>
    <row r="121" ht="12.75">
      <c r="C121" s="5"/>
    </row>
    <row r="122" ht="12.75">
      <c r="C122" s="5"/>
    </row>
    <row r="123" ht="12.75">
      <c r="C123" s="5"/>
    </row>
    <row r="124" ht="12.75">
      <c r="C124" s="5"/>
    </row>
    <row r="125" ht="12.75">
      <c r="C125" s="5"/>
    </row>
    <row r="126" ht="12.75">
      <c r="C126" s="5"/>
    </row>
    <row r="127" ht="12.75">
      <c r="C127" s="5"/>
    </row>
    <row r="128" ht="12.75">
      <c r="C128" s="5"/>
    </row>
    <row r="129" ht="12.75">
      <c r="C129" s="5"/>
    </row>
    <row r="130" ht="12.75">
      <c r="C130" s="5"/>
    </row>
    <row r="131" ht="12.75">
      <c r="C131" s="5"/>
    </row>
    <row r="132" ht="12.75">
      <c r="C132" s="5"/>
    </row>
    <row r="133" ht="12.75">
      <c r="C133" s="5"/>
    </row>
    <row r="134" ht="12.75">
      <c r="C134" s="5"/>
    </row>
    <row r="135" ht="12.75">
      <c r="C135" s="5"/>
    </row>
    <row r="136" ht="12.75">
      <c r="C136" s="5"/>
    </row>
    <row r="137" ht="12.75">
      <c r="C137" s="5"/>
    </row>
    <row r="138" ht="12.75">
      <c r="C138" s="5"/>
    </row>
    <row r="139" ht="12.75">
      <c r="C139" s="5"/>
    </row>
    <row r="140" ht="12.75">
      <c r="C140" s="5"/>
    </row>
    <row r="141" ht="12.75">
      <c r="C141" s="5"/>
    </row>
    <row r="142" ht="12.75">
      <c r="C142" s="5"/>
    </row>
    <row r="143" ht="12.75">
      <c r="C143" s="5"/>
    </row>
    <row r="144" ht="12.75">
      <c r="C144" s="5"/>
    </row>
    <row r="145" ht="12.75">
      <c r="C145" s="5"/>
    </row>
    <row r="146" ht="12.75">
      <c r="C146" s="5"/>
    </row>
    <row r="147" ht="12.75">
      <c r="C147" s="5"/>
    </row>
    <row r="148" ht="12.75">
      <c r="C148" s="5"/>
    </row>
    <row r="149" ht="12.75">
      <c r="C149" s="5"/>
    </row>
    <row r="150" ht="12.75">
      <c r="C150" s="5"/>
    </row>
    <row r="151" ht="12.75">
      <c r="C151" s="5"/>
    </row>
    <row r="152" ht="12.75">
      <c r="C152" s="5"/>
    </row>
    <row r="153" ht="12.75">
      <c r="C153" s="5"/>
    </row>
    <row r="154" ht="12.75">
      <c r="C154" s="5"/>
    </row>
    <row r="155" ht="12.75">
      <c r="C155" s="5"/>
    </row>
    <row r="156" ht="12.75">
      <c r="C156" s="5"/>
    </row>
    <row r="157" ht="12.75">
      <c r="C157" s="5"/>
    </row>
    <row r="158" ht="12.75">
      <c r="C158" s="5"/>
    </row>
    <row r="159" ht="12.75">
      <c r="C159" s="5"/>
    </row>
    <row r="160" ht="12.75">
      <c r="C160" s="5"/>
    </row>
    <row r="161" ht="12.75">
      <c r="C161" s="5"/>
    </row>
    <row r="162" ht="12.75">
      <c r="C162" s="5"/>
    </row>
    <row r="163" ht="12.75">
      <c r="C163" s="5"/>
    </row>
    <row r="164" ht="12.75">
      <c r="C164" s="5"/>
    </row>
    <row r="165" ht="12.75">
      <c r="C165" s="5"/>
    </row>
    <row r="166" ht="12.75">
      <c r="C166" s="5"/>
    </row>
    <row r="167" ht="12.75">
      <c r="C167" s="5"/>
    </row>
    <row r="168" ht="12.75">
      <c r="C168" s="5"/>
    </row>
    <row r="169" ht="12.75">
      <c r="C169" s="5"/>
    </row>
    <row r="170" ht="12.75">
      <c r="C170" s="5"/>
    </row>
    <row r="171" ht="12.75">
      <c r="C171" s="5"/>
    </row>
    <row r="172" ht="12.75">
      <c r="C172" s="5"/>
    </row>
    <row r="173" ht="12.75">
      <c r="C173" s="5"/>
    </row>
    <row r="174" ht="12.75">
      <c r="C174" s="5"/>
    </row>
    <row r="175" ht="12.75">
      <c r="C175" s="5"/>
    </row>
    <row r="176" ht="12.75">
      <c r="C176" s="5"/>
    </row>
    <row r="177" ht="12.75">
      <c r="C177" s="5"/>
    </row>
    <row r="178" ht="12.75">
      <c r="C178" s="5"/>
    </row>
    <row r="179" ht="12.75">
      <c r="C179" s="5"/>
    </row>
    <row r="180" ht="12.75">
      <c r="C180" s="5"/>
    </row>
    <row r="181" ht="12.75">
      <c r="C181" s="5"/>
    </row>
    <row r="182" ht="12.75">
      <c r="C182" s="5"/>
    </row>
    <row r="183" ht="12.75">
      <c r="C183" s="5"/>
    </row>
    <row r="184" ht="12.75">
      <c r="C184" s="5"/>
    </row>
    <row r="185" ht="12.75">
      <c r="C185" s="5"/>
    </row>
    <row r="186" ht="12.75">
      <c r="C186" s="5"/>
    </row>
    <row r="187" ht="12.75">
      <c r="C187" s="5"/>
    </row>
    <row r="188" ht="12.75">
      <c r="C188" s="5"/>
    </row>
    <row r="189" ht="12.75">
      <c r="C189" s="5"/>
    </row>
    <row r="190" ht="12.75">
      <c r="C190" s="5"/>
    </row>
    <row r="191" ht="12.75">
      <c r="C191" s="5"/>
    </row>
    <row r="192" ht="12.75">
      <c r="C192" s="5"/>
    </row>
    <row r="193" ht="12.75">
      <c r="C193" s="5"/>
    </row>
    <row r="194" ht="12.75">
      <c r="C194" s="5"/>
    </row>
    <row r="195" ht="12.75">
      <c r="C195" s="5"/>
    </row>
    <row r="196" ht="12.75">
      <c r="C196" s="5"/>
    </row>
    <row r="197" ht="12.75">
      <c r="C197" s="5"/>
    </row>
    <row r="198" ht="12.75">
      <c r="C198" s="5"/>
    </row>
    <row r="199" ht="12.75">
      <c r="C199" s="5"/>
    </row>
    <row r="200" ht="12.75">
      <c r="C200" s="5"/>
    </row>
    <row r="201" ht="12.75">
      <c r="C201" s="5"/>
    </row>
    <row r="202" ht="12.75">
      <c r="C202" s="5"/>
    </row>
    <row r="203" ht="12.75">
      <c r="C203" s="5"/>
    </row>
    <row r="204" ht="12.75">
      <c r="C204" s="5"/>
    </row>
    <row r="205" ht="12.75">
      <c r="C205" s="5"/>
    </row>
    <row r="206" ht="12.75">
      <c r="C206" s="5"/>
    </row>
    <row r="207" ht="12.75">
      <c r="C207" s="5"/>
    </row>
    <row r="208" ht="12.75">
      <c r="C208" s="5"/>
    </row>
    <row r="209" ht="12.75">
      <c r="C209" s="5"/>
    </row>
    <row r="210" ht="12.75">
      <c r="C210" s="5"/>
    </row>
    <row r="211" ht="12.75">
      <c r="C211" s="5"/>
    </row>
    <row r="212" ht="12.75">
      <c r="C212" s="5"/>
    </row>
    <row r="213" ht="12.75">
      <c r="C213" s="5"/>
    </row>
    <row r="214" ht="12.75">
      <c r="C214" s="5"/>
    </row>
    <row r="215" ht="12.75">
      <c r="C215" s="5"/>
    </row>
    <row r="216" ht="12.75">
      <c r="C216" s="5"/>
    </row>
    <row r="217" ht="12.75">
      <c r="C217" s="5"/>
    </row>
    <row r="218" ht="12.75">
      <c r="C218" s="5"/>
    </row>
    <row r="219" ht="12.75">
      <c r="C219" s="5"/>
    </row>
    <row r="220" ht="12.75">
      <c r="C220" s="5"/>
    </row>
    <row r="221" ht="12.75">
      <c r="C221" s="5"/>
    </row>
    <row r="222" ht="12.75">
      <c r="C222" s="5"/>
    </row>
    <row r="223" ht="12.75">
      <c r="C223" s="5"/>
    </row>
    <row r="224" ht="12.75">
      <c r="C224" s="5"/>
    </row>
    <row r="225" ht="12.75">
      <c r="C225" s="5"/>
    </row>
    <row r="226" ht="12.75">
      <c r="C226" s="5"/>
    </row>
    <row r="227" ht="12.75">
      <c r="C227" s="5"/>
    </row>
    <row r="228" ht="12.75">
      <c r="C228" s="5"/>
    </row>
    <row r="229" ht="12.75">
      <c r="C229" s="5"/>
    </row>
    <row r="230" ht="12.75">
      <c r="C230" s="5"/>
    </row>
    <row r="231" ht="12.75">
      <c r="C231" s="5"/>
    </row>
    <row r="232" ht="12.75">
      <c r="C232" s="5"/>
    </row>
    <row r="233" ht="12.75">
      <c r="C233" s="5"/>
    </row>
    <row r="234" ht="12.75">
      <c r="C234" s="5"/>
    </row>
    <row r="235" ht="12.75">
      <c r="C235" s="5"/>
    </row>
    <row r="236" ht="12.75">
      <c r="C236" s="5"/>
    </row>
    <row r="237" ht="12.75">
      <c r="C237" s="5"/>
    </row>
    <row r="238" ht="12.75">
      <c r="C238" s="5"/>
    </row>
    <row r="239" ht="12.75">
      <c r="C239" s="5"/>
    </row>
    <row r="240" ht="12.75">
      <c r="C240" s="5"/>
    </row>
    <row r="241" ht="12.75">
      <c r="C241" s="5"/>
    </row>
    <row r="242" ht="12.75">
      <c r="C242" s="5"/>
    </row>
    <row r="243" ht="12.75">
      <c r="C243" s="5"/>
    </row>
    <row r="244" ht="12.75">
      <c r="C244" s="5"/>
    </row>
    <row r="245" ht="12.75">
      <c r="C245" s="5"/>
    </row>
    <row r="246" ht="12.75">
      <c r="C246" s="5"/>
    </row>
    <row r="247" ht="12.75">
      <c r="C247" s="5"/>
    </row>
    <row r="248" ht="12.75">
      <c r="C248" s="5"/>
    </row>
    <row r="249" ht="12.75">
      <c r="C249" s="5"/>
    </row>
    <row r="250" ht="12.75">
      <c r="C250" s="5"/>
    </row>
    <row r="251" ht="12.75">
      <c r="C251" s="5"/>
    </row>
    <row r="252" ht="12.75">
      <c r="C252" s="5"/>
    </row>
    <row r="253" ht="12.75">
      <c r="C253" s="5"/>
    </row>
    <row r="254" ht="12.75">
      <c r="C254" s="5"/>
    </row>
    <row r="255" ht="12.75">
      <c r="C255" s="5"/>
    </row>
    <row r="256" ht="12.75">
      <c r="C256" s="5"/>
    </row>
    <row r="257" ht="12.75">
      <c r="C257" s="5"/>
    </row>
    <row r="258" ht="12.75">
      <c r="C258" s="5"/>
    </row>
    <row r="259" ht="12.75">
      <c r="C259" s="5"/>
    </row>
    <row r="260" ht="12.75">
      <c r="C260" s="5"/>
    </row>
    <row r="261" ht="12.75">
      <c r="C261" s="5"/>
    </row>
    <row r="262" ht="12.75">
      <c r="C262" s="5"/>
    </row>
    <row r="263" ht="12.75">
      <c r="C263" s="5"/>
    </row>
    <row r="264" ht="12.75">
      <c r="C264" s="5"/>
    </row>
    <row r="265" ht="12.75">
      <c r="C265" s="5"/>
    </row>
    <row r="266" ht="12.75">
      <c r="C266" s="5"/>
    </row>
  </sheetData>
  <sheetProtection/>
  <mergeCells count="4">
    <mergeCell ref="B5:I5"/>
    <mergeCell ref="B4:I4"/>
    <mergeCell ref="H1:I1"/>
    <mergeCell ref="H2:I2"/>
  </mergeCells>
  <printOptions horizontalCentered="1"/>
  <pageMargins left="0.1968503937007874" right="0.1968503937007874" top="0.5905511811023623" bottom="0.31496062992125984" header="0.2755905511811024" footer="0"/>
  <pageSetup fitToHeight="4" horizontalDpi="600" verticalDpi="600" orientation="landscape" paperSize="9" scale="80" r:id="rId1"/>
  <headerFooter differentFirst="1" alignWithMargins="0">
    <oddHeader>&amp;R&amp;"Times New Roman,обычный"&amp;11продовження додатку 2</oddHeader>
    <oddFooter>&amp;R&amp;P</oddFooter>
  </headerFooter>
</worksheet>
</file>

<file path=xl/worksheets/sheet2.xml><?xml version="1.0" encoding="utf-8"?>
<worksheet xmlns="http://schemas.openxmlformats.org/spreadsheetml/2006/main" xmlns:r="http://schemas.openxmlformats.org/officeDocument/2006/relationships">
  <dimension ref="A1:I33"/>
  <sheetViews>
    <sheetView showZeros="0" view="pageBreakPreview" zoomScaleSheetLayoutView="100" zoomScalePageLayoutView="0" workbookViewId="0" topLeftCell="A7">
      <selection activeCell="C10" sqref="C10"/>
    </sheetView>
  </sheetViews>
  <sheetFormatPr defaultColWidth="9.00390625" defaultRowHeight="12.75"/>
  <cols>
    <col min="1" max="1" width="9.125" style="73" customWidth="1"/>
    <col min="2" max="2" width="8.375" style="39" customWidth="1"/>
    <col min="3" max="3" width="80.875" style="7" customWidth="1"/>
    <col min="4" max="4" width="15.00390625" style="7" customWidth="1"/>
    <col min="5" max="5" width="15.00390625" style="9" customWidth="1"/>
    <col min="6" max="6" width="13.125" style="7" customWidth="1"/>
    <col min="7" max="7" width="14.875" style="7" customWidth="1"/>
    <col min="8" max="8" width="14.00390625" style="7" hidden="1" customWidth="1"/>
    <col min="9" max="16384" width="9.125" style="7" customWidth="1"/>
  </cols>
  <sheetData>
    <row r="1" spans="6:7" ht="15">
      <c r="F1" s="104" t="s">
        <v>11</v>
      </c>
      <c r="G1" s="104"/>
    </row>
    <row r="2" spans="6:7" ht="15">
      <c r="F2" s="105"/>
      <c r="G2" s="105"/>
    </row>
    <row r="3" spans="6:7" ht="15">
      <c r="F3" s="61"/>
      <c r="G3" s="61"/>
    </row>
    <row r="4" spans="2:6" ht="17.25" customHeight="1">
      <c r="B4" s="8"/>
      <c r="C4" s="106" t="s">
        <v>5</v>
      </c>
      <c r="D4" s="106"/>
      <c r="E4" s="106"/>
      <c r="F4" s="106"/>
    </row>
    <row r="5" spans="2:6" ht="18" customHeight="1">
      <c r="B5" s="8"/>
      <c r="C5" s="106" t="s">
        <v>133</v>
      </c>
      <c r="D5" s="106"/>
      <c r="E5" s="106"/>
      <c r="F5" s="106"/>
    </row>
    <row r="6" spans="2:7" ht="14.25" customHeight="1">
      <c r="B6" s="8"/>
      <c r="G6" s="10" t="s">
        <v>4</v>
      </c>
    </row>
    <row r="7" spans="1:8" s="12" customFormat="1" ht="99" customHeight="1">
      <c r="A7" s="74"/>
      <c r="B7" s="38" t="s">
        <v>9</v>
      </c>
      <c r="C7" s="38" t="s">
        <v>6</v>
      </c>
      <c r="D7" s="3" t="s">
        <v>146</v>
      </c>
      <c r="E7" s="3" t="s">
        <v>147</v>
      </c>
      <c r="F7" s="83" t="s">
        <v>145</v>
      </c>
      <c r="G7" s="83" t="s">
        <v>148</v>
      </c>
      <c r="H7" s="11" t="s">
        <v>7</v>
      </c>
    </row>
    <row r="8" spans="1:8" s="14" customFormat="1" ht="13.5" customHeight="1">
      <c r="A8" s="75"/>
      <c r="B8" s="13">
        <v>1</v>
      </c>
      <c r="C8" s="13">
        <v>2</v>
      </c>
      <c r="D8" s="13">
        <v>3</v>
      </c>
      <c r="E8" s="13">
        <v>4</v>
      </c>
      <c r="F8" s="13">
        <v>5</v>
      </c>
      <c r="G8" s="13">
        <v>6</v>
      </c>
      <c r="H8" s="13">
        <v>8</v>
      </c>
    </row>
    <row r="9" spans="1:8" s="17" customFormat="1" ht="15.75">
      <c r="A9" s="96" t="s">
        <v>15</v>
      </c>
      <c r="B9" s="18"/>
      <c r="C9" s="15" t="s">
        <v>2</v>
      </c>
      <c r="D9" s="44">
        <v>71042</v>
      </c>
      <c r="E9" s="44">
        <v>71042</v>
      </c>
      <c r="F9" s="44">
        <v>27726.44</v>
      </c>
      <c r="G9" s="16">
        <f aca="true" t="shared" si="0" ref="G9:G21">F9/E9</f>
        <v>0.3902823681765716</v>
      </c>
      <c r="H9" s="16" t="e">
        <f>F9/#REF!</f>
        <v>#REF!</v>
      </c>
    </row>
    <row r="10" spans="1:8" s="31" customFormat="1" ht="47.25">
      <c r="A10" s="96" t="s">
        <v>20</v>
      </c>
      <c r="B10" s="40" t="s">
        <v>20</v>
      </c>
      <c r="C10" s="28" t="s">
        <v>21</v>
      </c>
      <c r="D10" s="99">
        <v>71042</v>
      </c>
      <c r="E10" s="99">
        <v>71042</v>
      </c>
      <c r="F10" s="99">
        <v>27726.44</v>
      </c>
      <c r="G10" s="45">
        <f t="shared" si="0"/>
        <v>0.3902823681765716</v>
      </c>
      <c r="H10" s="30"/>
    </row>
    <row r="11" spans="1:9" s="31" customFormat="1" ht="15.75">
      <c r="A11" s="96" t="s">
        <v>16</v>
      </c>
      <c r="B11" s="37"/>
      <c r="C11" s="32" t="s">
        <v>128</v>
      </c>
      <c r="D11" s="44">
        <v>226900</v>
      </c>
      <c r="E11" s="44">
        <v>474032</v>
      </c>
      <c r="F11" s="44">
        <v>241705.78</v>
      </c>
      <c r="G11" s="16">
        <f t="shared" si="0"/>
        <v>0.5098933827252169</v>
      </c>
      <c r="H11" s="29" t="e">
        <f>F13/#REF!</f>
        <v>#REF!</v>
      </c>
      <c r="I11" s="34"/>
    </row>
    <row r="12" spans="1:8" s="34" customFormat="1" ht="15.75">
      <c r="A12" s="96" t="s">
        <v>22</v>
      </c>
      <c r="B12" s="40" t="s">
        <v>22</v>
      </c>
      <c r="C12" s="33" t="s">
        <v>23</v>
      </c>
      <c r="D12" s="99">
        <v>179900</v>
      </c>
      <c r="E12" s="99">
        <v>257330.31</v>
      </c>
      <c r="F12" s="99">
        <v>210433.06</v>
      </c>
      <c r="G12" s="45">
        <f t="shared" si="0"/>
        <v>0.8177546593714514</v>
      </c>
      <c r="H12" s="29"/>
    </row>
    <row r="13" spans="1:9" s="101" customFormat="1" ht="15.75">
      <c r="A13" s="100" t="s">
        <v>24</v>
      </c>
      <c r="B13" s="40" t="s">
        <v>24</v>
      </c>
      <c r="C13" s="33" t="s">
        <v>25</v>
      </c>
      <c r="D13" s="99">
        <v>47000</v>
      </c>
      <c r="E13" s="99">
        <v>299762.38</v>
      </c>
      <c r="F13" s="99">
        <v>31272.72</v>
      </c>
      <c r="G13" s="45">
        <f t="shared" si="0"/>
        <v>0.10432503238064764</v>
      </c>
      <c r="H13" s="29"/>
      <c r="I13" s="31"/>
    </row>
    <row r="14" spans="1:8" s="31" customFormat="1" ht="15.75">
      <c r="A14" s="96" t="s">
        <v>17</v>
      </c>
      <c r="B14" s="37"/>
      <c r="C14" s="86" t="s">
        <v>8</v>
      </c>
      <c r="D14" s="44">
        <v>1650000</v>
      </c>
      <c r="E14" s="44">
        <v>3250900</v>
      </c>
      <c r="F14" s="44">
        <v>1350256.74</v>
      </c>
      <c r="G14" s="16">
        <f t="shared" si="0"/>
        <v>0.41534859269740687</v>
      </c>
      <c r="H14" s="29"/>
    </row>
    <row r="15" spans="1:9" s="102" customFormat="1" ht="15.75">
      <c r="A15" s="100" t="s">
        <v>31</v>
      </c>
      <c r="B15" s="40" t="s">
        <v>31</v>
      </c>
      <c r="C15" s="33" t="s">
        <v>32</v>
      </c>
      <c r="D15" s="99">
        <v>650000</v>
      </c>
      <c r="E15" s="99">
        <v>1141397.93</v>
      </c>
      <c r="F15" s="99">
        <v>326439.85</v>
      </c>
      <c r="G15" s="45">
        <f t="shared" si="0"/>
        <v>0.28600003681450514</v>
      </c>
      <c r="H15" s="29"/>
      <c r="I15" s="31"/>
    </row>
    <row r="16" spans="1:8" s="31" customFormat="1" ht="18.75" customHeight="1">
      <c r="A16" s="96" t="s">
        <v>33</v>
      </c>
      <c r="B16" s="40" t="s">
        <v>33</v>
      </c>
      <c r="C16" s="33" t="s">
        <v>34</v>
      </c>
      <c r="D16" s="99">
        <v>1000000</v>
      </c>
      <c r="E16" s="99">
        <v>2209369.01</v>
      </c>
      <c r="F16" s="99">
        <v>1023816.89</v>
      </c>
      <c r="G16" s="45">
        <f t="shared" si="0"/>
        <v>0.4633978685163146</v>
      </c>
      <c r="H16" s="30" t="e">
        <f>F16/#REF!</f>
        <v>#REF!</v>
      </c>
    </row>
    <row r="17" spans="1:9" s="31" customFormat="1" ht="15.75">
      <c r="A17" s="96" t="s">
        <v>18</v>
      </c>
      <c r="B17" s="37"/>
      <c r="C17" s="87" t="s">
        <v>14</v>
      </c>
      <c r="D17" s="44">
        <v>65000</v>
      </c>
      <c r="E17" s="44">
        <v>389000</v>
      </c>
      <c r="F17" s="44">
        <v>57282.64</v>
      </c>
      <c r="G17" s="16">
        <f t="shared" si="0"/>
        <v>0.1472561439588689</v>
      </c>
      <c r="H17" s="30"/>
      <c r="I17" s="34"/>
    </row>
    <row r="18" spans="1:8" s="34" customFormat="1" ht="47.25">
      <c r="A18" s="96" t="s">
        <v>95</v>
      </c>
      <c r="B18" s="40" t="s">
        <v>95</v>
      </c>
      <c r="C18" s="58" t="s">
        <v>96</v>
      </c>
      <c r="D18" s="99">
        <v>65000</v>
      </c>
      <c r="E18" s="99">
        <v>80000</v>
      </c>
      <c r="F18" s="99">
        <v>45908.17</v>
      </c>
      <c r="G18" s="45">
        <f t="shared" si="0"/>
        <v>0.5738521249999999</v>
      </c>
      <c r="H18" s="30"/>
    </row>
    <row r="19" spans="1:9" s="101" customFormat="1" ht="15.75">
      <c r="A19" s="100" t="s">
        <v>97</v>
      </c>
      <c r="B19" s="40" t="s">
        <v>97</v>
      </c>
      <c r="C19" s="28" t="s">
        <v>98</v>
      </c>
      <c r="D19" s="99">
        <v>0</v>
      </c>
      <c r="E19" s="99">
        <v>335374.47</v>
      </c>
      <c r="F19" s="99">
        <v>11374.47</v>
      </c>
      <c r="G19" s="45">
        <f t="shared" si="0"/>
        <v>0.033915730079275265</v>
      </c>
      <c r="H19" s="30"/>
      <c r="I19" s="34"/>
    </row>
    <row r="20" spans="1:8" s="34" customFormat="1" ht="15.75">
      <c r="A20" s="96" t="s">
        <v>19</v>
      </c>
      <c r="B20" s="52"/>
      <c r="C20" s="86" t="s">
        <v>127</v>
      </c>
      <c r="D20" s="35">
        <v>1764500</v>
      </c>
      <c r="E20" s="44">
        <v>2569616</v>
      </c>
      <c r="F20" s="44">
        <v>189704.46</v>
      </c>
      <c r="G20" s="44">
        <f t="shared" si="0"/>
        <v>0.07382599579081077</v>
      </c>
      <c r="H20" s="16"/>
    </row>
    <row r="21" spans="1:9" s="101" customFormat="1" ht="15.75" customHeight="1">
      <c r="A21" s="100" t="s">
        <v>107</v>
      </c>
      <c r="B21" s="55" t="s">
        <v>107</v>
      </c>
      <c r="C21" s="43" t="s">
        <v>108</v>
      </c>
      <c r="D21" s="99">
        <v>3000</v>
      </c>
      <c r="E21" s="99">
        <v>29000</v>
      </c>
      <c r="F21" s="99">
        <v>19179.99</v>
      </c>
      <c r="G21" s="45">
        <f t="shared" si="0"/>
        <v>0.6613789655172414</v>
      </c>
      <c r="H21" s="30"/>
      <c r="I21" s="34"/>
    </row>
    <row r="22" spans="1:9" s="101" customFormat="1" ht="15.75">
      <c r="A22" s="100" t="s">
        <v>109</v>
      </c>
      <c r="B22" s="55" t="s">
        <v>109</v>
      </c>
      <c r="C22" s="43" t="s">
        <v>110</v>
      </c>
      <c r="D22" s="99">
        <v>20500</v>
      </c>
      <c r="E22" s="99">
        <v>94613.63</v>
      </c>
      <c r="F22" s="99">
        <v>44912.87</v>
      </c>
      <c r="G22" s="45">
        <f>F22/E22</f>
        <v>0.47469767305196936</v>
      </c>
      <c r="H22" s="29"/>
      <c r="I22" s="31"/>
    </row>
    <row r="23" spans="1:9" s="101" customFormat="1" ht="18.75" customHeight="1">
      <c r="A23" s="100" t="s">
        <v>111</v>
      </c>
      <c r="B23" s="53" t="s">
        <v>111</v>
      </c>
      <c r="C23" s="36" t="s">
        <v>112</v>
      </c>
      <c r="D23" s="99">
        <v>241000</v>
      </c>
      <c r="E23" s="99">
        <v>242387.57</v>
      </c>
      <c r="F23" s="99">
        <v>125611.6</v>
      </c>
      <c r="G23" s="46">
        <f>F23/E23</f>
        <v>0.5182262440272825</v>
      </c>
      <c r="H23" s="29"/>
      <c r="I23" s="34"/>
    </row>
    <row r="24" spans="1:9" s="31" customFormat="1" ht="15.75">
      <c r="A24" s="96" t="s">
        <v>129</v>
      </c>
      <c r="B24" s="53" t="s">
        <v>129</v>
      </c>
      <c r="C24" s="36" t="s">
        <v>130</v>
      </c>
      <c r="D24" s="99">
        <v>1500000</v>
      </c>
      <c r="E24" s="99">
        <v>2227616</v>
      </c>
      <c r="F24" s="99">
        <v>0</v>
      </c>
      <c r="G24" s="46">
        <f>F24/E24</f>
        <v>0</v>
      </c>
      <c r="H24" s="29"/>
      <c r="I24" s="34"/>
    </row>
    <row r="25" spans="1:8" s="34" customFormat="1" ht="18" customHeight="1">
      <c r="A25" s="97"/>
      <c r="B25" s="42"/>
      <c r="C25" s="42" t="s">
        <v>3</v>
      </c>
      <c r="D25" s="44">
        <f>D20+D14+D11+D9+D17</f>
        <v>3777442</v>
      </c>
      <c r="E25" s="44">
        <f>E20+E14+E11+E9+E17</f>
        <v>6754590</v>
      </c>
      <c r="F25" s="44">
        <f>F20+F14+F11+F9+F17</f>
        <v>1866676.0599999998</v>
      </c>
      <c r="G25" s="16">
        <f>F25/E25</f>
        <v>0.27635667893980237</v>
      </c>
      <c r="H25" s="30"/>
    </row>
    <row r="26" spans="1:9" s="34" customFormat="1" ht="15.75">
      <c r="A26" s="78"/>
      <c r="B26" s="54"/>
      <c r="C26" s="42" t="s">
        <v>12</v>
      </c>
      <c r="D26" s="44">
        <f>D25</f>
        <v>3777442</v>
      </c>
      <c r="E26" s="44">
        <f>E25</f>
        <v>6754590</v>
      </c>
      <c r="F26" s="44">
        <f>F25</f>
        <v>1866676.0599999998</v>
      </c>
      <c r="G26" s="16">
        <f>F26/E26</f>
        <v>0.27635667893980237</v>
      </c>
      <c r="H26" s="29"/>
      <c r="I26" s="19"/>
    </row>
    <row r="27" spans="1:9" s="34" customFormat="1" ht="15.75">
      <c r="A27" s="78"/>
      <c r="B27" s="39"/>
      <c r="C27" s="7"/>
      <c r="D27" s="98">
        <v>3777442</v>
      </c>
      <c r="E27" s="98">
        <v>6754590</v>
      </c>
      <c r="F27" s="98">
        <v>1866676.06</v>
      </c>
      <c r="G27" s="7"/>
      <c r="H27" s="29"/>
      <c r="I27" s="7"/>
    </row>
    <row r="28" spans="1:9" s="34" customFormat="1" ht="15.75">
      <c r="A28" s="78"/>
      <c r="B28" s="39"/>
      <c r="C28" s="7"/>
      <c r="D28" s="67" t="e">
        <f>D27-#REF!</f>
        <v>#REF!</v>
      </c>
      <c r="E28" s="67" t="e">
        <f>E27-#REF!</f>
        <v>#REF!</v>
      </c>
      <c r="F28" s="67" t="e">
        <f>F27-#REF!</f>
        <v>#REF!</v>
      </c>
      <c r="G28" s="7"/>
      <c r="H28" s="29"/>
      <c r="I28" s="7"/>
    </row>
    <row r="29" spans="1:9" s="34" customFormat="1" ht="15.75">
      <c r="A29" s="79"/>
      <c r="B29" s="39"/>
      <c r="C29" s="7"/>
      <c r="D29" s="7"/>
      <c r="E29" s="9"/>
      <c r="F29" s="7"/>
      <c r="G29" s="7"/>
      <c r="H29" s="29"/>
      <c r="I29" s="7"/>
    </row>
    <row r="30" spans="1:9" s="34" customFormat="1" ht="15.75">
      <c r="A30" s="72"/>
      <c r="B30" s="39"/>
      <c r="C30" s="7"/>
      <c r="D30" s="7"/>
      <c r="E30" s="9"/>
      <c r="F30" s="7"/>
      <c r="G30" s="7"/>
      <c r="H30" s="30" t="e">
        <f>#REF!/#REF!</f>
        <v>#REF!</v>
      </c>
      <c r="I30" s="7"/>
    </row>
    <row r="31" spans="1:9" s="34" customFormat="1" ht="15.75">
      <c r="A31" s="71"/>
      <c r="B31" s="39"/>
      <c r="C31" s="7"/>
      <c r="D31" s="7"/>
      <c r="E31" s="9"/>
      <c r="F31" s="7"/>
      <c r="G31" s="7"/>
      <c r="H31" s="7"/>
      <c r="I31" s="7"/>
    </row>
    <row r="33" spans="1:9" s="19" customFormat="1" ht="16.5" customHeight="1">
      <c r="A33" s="76"/>
      <c r="B33" s="39"/>
      <c r="C33" s="7"/>
      <c r="D33" s="7"/>
      <c r="E33" s="9"/>
      <c r="F33" s="7"/>
      <c r="G33" s="7"/>
      <c r="H33" s="7"/>
      <c r="I33" s="7"/>
    </row>
  </sheetData>
  <sheetProtection/>
  <autoFilter ref="G8:H30"/>
  <mergeCells count="4">
    <mergeCell ref="C4:F4"/>
    <mergeCell ref="C5:F5"/>
    <mergeCell ref="F1:G1"/>
    <mergeCell ref="F2:G2"/>
  </mergeCells>
  <printOptions horizontalCentered="1"/>
  <pageMargins left="0.1968503937007874" right="0.1968503937007874" top="0.5905511811023623" bottom="0" header="0.3937007874015748"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Фінансове управління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Леся</dc:creator>
  <cp:keywords/>
  <dc:description/>
  <cp:lastModifiedBy>Lyudmila</cp:lastModifiedBy>
  <cp:lastPrinted>2017-08-29T06:55:49Z</cp:lastPrinted>
  <dcterms:created xsi:type="dcterms:W3CDTF">2006-11-13T13:27:13Z</dcterms:created>
  <dcterms:modified xsi:type="dcterms:W3CDTF">2017-11-20T13:08:35Z</dcterms:modified>
  <cp:category/>
  <cp:version/>
  <cp:contentType/>
  <cp:contentStatus/>
</cp:coreProperties>
</file>